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updateLinks="never" defaultThemeVersion="124226"/>
  <xr:revisionPtr revIDLastSave="0" documentId="14_{25B9D43B-6953-4A3F-BBDB-4A73BD1AA4FE}" xr6:coauthVersionLast="47" xr6:coauthVersionMax="47" xr10:uidLastSave="{00000000-0000-0000-0000-000000000000}"/>
  <bookViews>
    <workbookView xWindow="756" yWindow="72" windowWidth="22188" windowHeight="12108" tabRatio="863" firstSheet="1" activeTab="1" xr2:uid="{00000000-000D-0000-FFFF-FFFF00000000}"/>
  </bookViews>
  <sheets>
    <sheet name="Taul1" sheetId="58" state="hidden" r:id="rId1"/>
    <sheet name="Ohje" sheetId="8" r:id="rId2"/>
    <sheet name="1-Palveluyhteistyö, tietoturva " sheetId="43" r:id="rId3"/>
    <sheet name="2-Toiminnalliset vaatimukset" sheetId="33" r:id="rId4"/>
    <sheet name="3-Tekniset  vaatimukset" sheetId="34" r:id="rId5"/>
    <sheet name="4-Tuki ja ylläpito" sheetId="35" r:id="rId6"/>
    <sheet name="5-Käyttöönotto" sheetId="52" r:id="rId7"/>
    <sheet name="6-Asiantuntijapalvelut" sheetId="37" r:id="rId8"/>
    <sheet name="6A-Osaaminen, Palvelupäällikkö" sheetId="38" r:id="rId9"/>
    <sheet name="6B-Osaaminen, Projektipäällikkö" sheetId="48" r:id="rId10"/>
    <sheet name="6C-Osaaminen, Vastuukonsultti" sheetId="49" r:id="rId11"/>
    <sheet name="6D-Osaaminen, Järjestarkkitehti" sheetId="50" r:id="rId12"/>
    <sheet name="7-Tietoturvatasovaatimukset per" sheetId="44" state="hidden" r:id="rId13"/>
    <sheet name="X" sheetId="47" state="hidden" r:id="rId14"/>
    <sheet name="7-Saavutettavuus ja käyttökokem" sheetId="55" r:id="rId15"/>
    <sheet name="8-Tietoturvatasovaatimukset" sheetId="56" state="hidden" r:id="rId16"/>
    <sheet name="SelvityXXkset" sheetId="54" state="hidden" r:id="rId17"/>
    <sheet name="Selvitykset" sheetId="57" r:id="rId18"/>
    <sheet name="KOOSTE" sheetId="53" r:id="rId19"/>
  </sheets>
  <definedNames>
    <definedName name="_Toc292026906" localSheetId="3">'2-Toiminnalliset vaatimukset'!#REF!</definedName>
    <definedName name="_Toc292026906" localSheetId="4">'3-Tekniset  vaatimukset'!#REF!</definedName>
    <definedName name="a.Table1">#N/A</definedName>
    <definedName name="addsa" localSheetId="6">#REF!</definedName>
    <definedName name="addsa" localSheetId="9">#REF!</definedName>
    <definedName name="addsa" localSheetId="10">#REF!</definedName>
    <definedName name="addsa" localSheetId="11">#REF!</definedName>
    <definedName name="addsa" localSheetId="17">#REF!</definedName>
    <definedName name="addsa">#REF!</definedName>
    <definedName name="adsdsas" localSheetId="6">#REF!</definedName>
    <definedName name="adsdsas" localSheetId="9">#REF!</definedName>
    <definedName name="adsdsas" localSheetId="10">#REF!</definedName>
    <definedName name="adsdsas" localSheetId="11">#REF!</definedName>
    <definedName name="adsdsas">#REF!</definedName>
    <definedName name="c.Hallinto_1" localSheetId="6">#REF!</definedName>
    <definedName name="c.Hallinto_1" localSheetId="9">#REF!</definedName>
    <definedName name="c.Hallinto_1" localSheetId="10">#REF!</definedName>
    <definedName name="c.Hallinto_1" localSheetId="11">#REF!</definedName>
    <definedName name="c.Hallinto_1" localSheetId="12">#REF!</definedName>
    <definedName name="c.Hallinto_1">#REF!</definedName>
    <definedName name="c.KorkeaTaso" localSheetId="6">#REF!</definedName>
    <definedName name="c.KorkeaTaso" localSheetId="9">#REF!</definedName>
    <definedName name="c.KorkeaTaso" localSheetId="10">#REF!</definedName>
    <definedName name="c.KorkeaTaso" localSheetId="11">#REF!</definedName>
    <definedName name="c.KorkeaTaso">#REF!</definedName>
    <definedName name="c.KorkeaVuosi" localSheetId="6">#REF!</definedName>
    <definedName name="c.KorkeaVuosi" localSheetId="9">#REF!</definedName>
    <definedName name="c.KorkeaVuosi" localSheetId="10">#REF!</definedName>
    <definedName name="c.KorkeaVuosi" localSheetId="11">#REF!</definedName>
    <definedName name="c.KorkeaVuosi">#REF!</definedName>
    <definedName name="c.KorotettuTaso" localSheetId="6">#REF!</definedName>
    <definedName name="c.KorotettuTaso" localSheetId="9">#REF!</definedName>
    <definedName name="c.KorotettuTaso" localSheetId="10">#REF!</definedName>
    <definedName name="c.KorotettuTaso" localSheetId="11">#REF!</definedName>
    <definedName name="c.KorotettuTaso">#REF!</definedName>
    <definedName name="c.KorotettuVuosi" localSheetId="6">#REF!</definedName>
    <definedName name="c.KorotettuVuosi" localSheetId="9">#REF!</definedName>
    <definedName name="c.KorotettuVuosi" localSheetId="10">#REF!</definedName>
    <definedName name="c.KorotettuVuosi" localSheetId="11">#REF!</definedName>
    <definedName name="c.KorotettuVuosi">#REF!</definedName>
    <definedName name="c.Perustaso" localSheetId="6">#REF!</definedName>
    <definedName name="c.Perustaso" localSheetId="9">#REF!</definedName>
    <definedName name="c.Perustaso" localSheetId="10">#REF!</definedName>
    <definedName name="c.Perustaso" localSheetId="11">#REF!</definedName>
    <definedName name="c.Perustaso">#REF!</definedName>
    <definedName name="c.PerusVuosi" localSheetId="6">#REF!</definedName>
    <definedName name="c.PerusVuosi" localSheetId="9">#REF!</definedName>
    <definedName name="c.PerusVuosi" localSheetId="10">#REF!</definedName>
    <definedName name="c.PerusVuosi" localSheetId="11">#REF!</definedName>
    <definedName name="c.PerusVuosi">#REF!</definedName>
    <definedName name="c.Rooli_1" localSheetId="6">#REF!</definedName>
    <definedName name="c.Rooli_1" localSheetId="9">#REF!</definedName>
    <definedName name="c.Rooli_1" localSheetId="10">#REF!</definedName>
    <definedName name="c.Rooli_1" localSheetId="11">#REF!</definedName>
    <definedName name="c.Rooli_1">#REF!</definedName>
    <definedName name="c.Summa1" localSheetId="6">#REF!</definedName>
    <definedName name="c.Summa1" localSheetId="9">#REF!</definedName>
    <definedName name="c.Summa1" localSheetId="10">#REF!</definedName>
    <definedName name="c.Summa1" localSheetId="11">#REF!</definedName>
    <definedName name="c.Summa1">#REF!</definedName>
    <definedName name="c.Vuosi_1" localSheetId="6">#REF!</definedName>
    <definedName name="c.Vuosi_1" localSheetId="9">#REF!</definedName>
    <definedName name="c.Vuosi_1" localSheetId="10">#REF!</definedName>
    <definedName name="c.Vuosi_1" localSheetId="11">#REF!</definedName>
    <definedName name="c.Vuosi_1">#REF!</definedName>
    <definedName name="c.Yritys_1" localSheetId="6">#REF!</definedName>
    <definedName name="c.Yritys_1" localSheetId="9">#REF!</definedName>
    <definedName name="c.Yritys_1" localSheetId="10">#REF!</definedName>
    <definedName name="c.Yritys_1" localSheetId="11">#REF!</definedName>
    <definedName name="c.Yritys_1">#REF!</definedName>
    <definedName name="ce.KuluStart" localSheetId="6">#REF!</definedName>
    <definedName name="ce.KuluStart" localSheetId="9">#REF!</definedName>
    <definedName name="ce.KuluStart" localSheetId="10">#REF!</definedName>
    <definedName name="ce.KuluStart" localSheetId="11">#REF!</definedName>
    <definedName name="ce.KuluStart">#REF!</definedName>
    <definedName name="ce.LukintaBegin" localSheetId="6">#REF!</definedName>
    <definedName name="ce.LukintaBegin" localSheetId="9">#REF!</definedName>
    <definedName name="ce.LukintaBegin" localSheetId="10">#REF!</definedName>
    <definedName name="ce.LukintaBegin" localSheetId="11">#REF!</definedName>
    <definedName name="ce.LukintaBegin">#REF!</definedName>
    <definedName name="ce.LukintaNext" localSheetId="6">#REF!</definedName>
    <definedName name="ce.LukintaNext" localSheetId="9">#REF!</definedName>
    <definedName name="ce.LukintaNext" localSheetId="10">#REF!</definedName>
    <definedName name="ce.LukintaNext" localSheetId="11">#REF!</definedName>
    <definedName name="ce.LukintaNext">#REF!</definedName>
    <definedName name="ce.LukintaStart" localSheetId="6">#REF!</definedName>
    <definedName name="ce.LukintaStart" localSheetId="9">#REF!</definedName>
    <definedName name="ce.LukintaStart" localSheetId="10">#REF!</definedName>
    <definedName name="ce.LukintaStart" localSheetId="11">#REF!</definedName>
    <definedName name="ce.LukintaStart">#REF!</definedName>
    <definedName name="ce.Nurkka" localSheetId="6">#REF!</definedName>
    <definedName name="ce.Nurkka" localSheetId="9">#REF!</definedName>
    <definedName name="ce.Nurkka" localSheetId="10">#REF!</definedName>
    <definedName name="ce.Nurkka" localSheetId="11">#REF!</definedName>
    <definedName name="ce.Nurkka">#REF!</definedName>
    <definedName name="ce.StartHide" localSheetId="6">#REF!</definedName>
    <definedName name="ce.StartHide" localSheetId="9">#REF!</definedName>
    <definedName name="ce.StartHide" localSheetId="10">#REF!</definedName>
    <definedName name="ce.StartHide" localSheetId="11">#REF!</definedName>
    <definedName name="ce.StartHide">#REF!</definedName>
    <definedName name="ce.StartShow" localSheetId="6">#REF!</definedName>
    <definedName name="ce.StartShow" localSheetId="9">#REF!</definedName>
    <definedName name="ce.StartShow" localSheetId="10">#REF!</definedName>
    <definedName name="ce.StartShow" localSheetId="11">#REF!</definedName>
    <definedName name="ce.StartShow">#REF!</definedName>
    <definedName name="ce.Summa2" localSheetId="6">#REF!</definedName>
    <definedName name="ce.Summa2" localSheetId="9">#REF!</definedName>
    <definedName name="ce.Summa2" localSheetId="10">#REF!</definedName>
    <definedName name="ce.Summa2" localSheetId="11">#REF!</definedName>
    <definedName name="ce.Summa2">#REF!</definedName>
    <definedName name="ce.Summa3" localSheetId="6">#REF!</definedName>
    <definedName name="ce.Summa3" localSheetId="9">#REF!</definedName>
    <definedName name="ce.Summa3" localSheetId="10">#REF!</definedName>
    <definedName name="ce.Summa3" localSheetId="11">#REF!</definedName>
    <definedName name="ce.Summa3">#REF!</definedName>
    <definedName name="ch.Hallinto" localSheetId="6">#REF!</definedName>
    <definedName name="ch.Hallinto" localSheetId="9">#REF!</definedName>
    <definedName name="ch.Hallinto" localSheetId="10">#REF!</definedName>
    <definedName name="ch.Hallinto" localSheetId="11">#REF!</definedName>
    <definedName name="ch.Hallinto">#REF!</definedName>
    <definedName name="ch.Rooli" localSheetId="6">#REF!</definedName>
    <definedName name="ch.Rooli" localSheetId="9">#REF!</definedName>
    <definedName name="ch.Rooli" localSheetId="10">#REF!</definedName>
    <definedName name="ch.Rooli" localSheetId="11">#REF!</definedName>
    <definedName name="ch.Rooli">#REF!</definedName>
    <definedName name="ch.vHallinto" localSheetId="6">#REF!</definedName>
    <definedName name="ch.vHallinto" localSheetId="9">#REF!</definedName>
    <definedName name="ch.vHallinto" localSheetId="10">#REF!</definedName>
    <definedName name="ch.vHallinto" localSheetId="11">#REF!</definedName>
    <definedName name="ch.vHallinto">#REF!</definedName>
    <definedName name="ch.vRooli" localSheetId="6">#REF!</definedName>
    <definedName name="ch.vRooli" localSheetId="9">#REF!</definedName>
    <definedName name="ch.vRooli" localSheetId="10">#REF!</definedName>
    <definedName name="ch.vRooli" localSheetId="11">#REF!</definedName>
    <definedName name="ch.vRooli">#REF!</definedName>
    <definedName name="ch.Vuosi" localSheetId="6">#REF!</definedName>
    <definedName name="ch.Vuosi" localSheetId="9">#REF!</definedName>
    <definedName name="ch.Vuosi" localSheetId="10">#REF!</definedName>
    <definedName name="ch.Vuosi" localSheetId="11">#REF!</definedName>
    <definedName name="ch.Vuosi">#REF!</definedName>
    <definedName name="ch.vVuosi" localSheetId="6">#REF!</definedName>
    <definedName name="ch.vVuosi" localSheetId="9">#REF!</definedName>
    <definedName name="ch.vVuosi" localSheetId="10">#REF!</definedName>
    <definedName name="ch.vVuosi" localSheetId="11">#REF!</definedName>
    <definedName name="ch.vVuosi">#REF!</definedName>
    <definedName name="ch.vYritys" localSheetId="6">#REF!</definedName>
    <definedName name="ch.vYritys" localSheetId="9">#REF!</definedName>
    <definedName name="ch.vYritys" localSheetId="10">#REF!</definedName>
    <definedName name="ch.vYritys" localSheetId="11">#REF!</definedName>
    <definedName name="ch.vYritys">#REF!</definedName>
    <definedName name="Ch.Yritys" localSheetId="6">#REF!</definedName>
    <definedName name="Ch.Yritys" localSheetId="9">#REF!</definedName>
    <definedName name="Ch.Yritys" localSheetId="10">#REF!</definedName>
    <definedName name="Ch.Yritys" localSheetId="11">#REF!</definedName>
    <definedName name="Ch.Yritys">#REF!</definedName>
    <definedName name="ch.zVuosi" localSheetId="6">#REF!</definedName>
    <definedName name="ch.zVuosi" localSheetId="9">#REF!</definedName>
    <definedName name="ch.zVuosi" localSheetId="10">#REF!</definedName>
    <definedName name="ch.zVuosi" localSheetId="11">#REF!</definedName>
    <definedName name="ch.zVuosi">#REF!</definedName>
    <definedName name="df" localSheetId="6">#REF!</definedName>
    <definedName name="df" localSheetId="9">#REF!</definedName>
    <definedName name="df" localSheetId="10">#REF!</definedName>
    <definedName name="df" localSheetId="11">#REF!</definedName>
    <definedName name="df">#REF!</definedName>
    <definedName name="dfd" localSheetId="6">#REF!</definedName>
    <definedName name="dfd" localSheetId="9">#REF!</definedName>
    <definedName name="dfd" localSheetId="10">#REF!</definedName>
    <definedName name="dfd" localSheetId="11">#REF!</definedName>
    <definedName name="dfd">#REF!</definedName>
    <definedName name="dfdf" localSheetId="6">#REF!</definedName>
    <definedName name="dfdf" localSheetId="9">#REF!</definedName>
    <definedName name="dfdf" localSheetId="10">#REF!</definedName>
    <definedName name="dfdf" localSheetId="11">#REF!</definedName>
    <definedName name="dfdf">#REF!</definedName>
    <definedName name="EOF" localSheetId="6">#REF!</definedName>
    <definedName name="EOF" localSheetId="9">#REF!</definedName>
    <definedName name="EOF" localSheetId="10">#REF!</definedName>
    <definedName name="EOF" localSheetId="11">#REF!</definedName>
    <definedName name="EOF">#REF!</definedName>
    <definedName name="hinta_Varoitus" localSheetId="6">#REF!</definedName>
    <definedName name="hinta_Varoitus" localSheetId="9">#REF!</definedName>
    <definedName name="hinta_Varoitus" localSheetId="10">#REF!</definedName>
    <definedName name="hinta_Varoitus" localSheetId="11">#REF!</definedName>
    <definedName name="hinta_Varoitus">#REF!</definedName>
    <definedName name="htp_Hinta" localSheetId="6">#REF!</definedName>
    <definedName name="htp_Hinta" localSheetId="9">#REF!</definedName>
    <definedName name="htp_Hinta" localSheetId="10">#REF!</definedName>
    <definedName name="htp_Hinta" localSheetId="11">#REF!</definedName>
    <definedName name="htp_Hinta">#REF!</definedName>
    <definedName name="htp_Hinta2" localSheetId="6">#REF!</definedName>
    <definedName name="htp_Hinta2" localSheetId="9">#REF!</definedName>
    <definedName name="htp_Hinta2" localSheetId="10">#REF!</definedName>
    <definedName name="htp_Hinta2" localSheetId="11">#REF!</definedName>
    <definedName name="htp_Hinta2">#REF!</definedName>
    <definedName name="htp_Hinta3" localSheetId="6">#REF!</definedName>
    <definedName name="htp_Hinta3" localSheetId="9">#REF!</definedName>
    <definedName name="htp_Hinta3" localSheetId="10">#REF!</definedName>
    <definedName name="htp_Hinta3" localSheetId="11">#REF!</definedName>
    <definedName name="htp_Hinta3">#REF!</definedName>
    <definedName name="htp_Määrä" localSheetId="6">#REF!</definedName>
    <definedName name="htp_Määrä" localSheetId="9">#REF!</definedName>
    <definedName name="htp_Määrä" localSheetId="10">#REF!</definedName>
    <definedName name="htp_Määrä" localSheetId="11">#REF!</definedName>
    <definedName name="htp_Määrä">#REF!</definedName>
    <definedName name="kust_eur" localSheetId="6">#REF!</definedName>
    <definedName name="kust_eur" localSheetId="9">#REF!</definedName>
    <definedName name="kust_eur" localSheetId="10">#REF!</definedName>
    <definedName name="kust_eur" localSheetId="11">#REF!</definedName>
    <definedName name="kust_eur">#REF!</definedName>
    <definedName name="kust_Htp" localSheetId="6">#REF!</definedName>
    <definedName name="kust_Htp" localSheetId="9">#REF!</definedName>
    <definedName name="kust_Htp" localSheetId="10">#REF!</definedName>
    <definedName name="kust_Htp" localSheetId="11">#REF!</definedName>
    <definedName name="kust_Htp">#REF!</definedName>
    <definedName name="kust_Htpkust" localSheetId="6">#REF!</definedName>
    <definedName name="kust_Htpkust" localSheetId="9">#REF!</definedName>
    <definedName name="kust_Htpkust" localSheetId="10">#REF!</definedName>
    <definedName name="kust_Htpkust" localSheetId="11">#REF!</definedName>
    <definedName name="kust_Htpkust">#REF!</definedName>
    <definedName name="kust_Otsikko" localSheetId="6">#REF!</definedName>
    <definedName name="kust_Otsikko" localSheetId="9">#REF!</definedName>
    <definedName name="kust_Otsikko" localSheetId="10">#REF!</definedName>
    <definedName name="kust_Otsikko" localSheetId="11">#REF!</definedName>
    <definedName name="kust_Otsikko">#REF!</definedName>
    <definedName name="kust_Yhteensa" localSheetId="6">#REF!</definedName>
    <definedName name="kust_Yhteensa" localSheetId="9">#REF!</definedName>
    <definedName name="kust_Yhteensa" localSheetId="10">#REF!</definedName>
    <definedName name="kust_Yhteensa" localSheetId="11">#REF!</definedName>
    <definedName name="kust_Yhteensa">#REF!</definedName>
    <definedName name="lst.Hallinto" localSheetId="6">#REF!</definedName>
    <definedName name="lst.Hallinto" localSheetId="9">#REF!</definedName>
    <definedName name="lst.Hallinto" localSheetId="10">#REF!</definedName>
    <definedName name="lst.Hallinto" localSheetId="11">#REF!</definedName>
    <definedName name="lst.Hallinto">#REF!</definedName>
    <definedName name="lst.Vuosi" localSheetId="6">#REF!</definedName>
    <definedName name="lst.Vuosi" localSheetId="9">#REF!</definedName>
    <definedName name="lst.Vuosi" localSheetId="10">#REF!</definedName>
    <definedName name="lst.Vuosi" localSheetId="11">#REF!</definedName>
    <definedName name="lst.Vuosi">#REF!</definedName>
    <definedName name="lst.VuosiNA" localSheetId="6">#REF!</definedName>
    <definedName name="lst.VuosiNA" localSheetId="9">#REF!</definedName>
    <definedName name="lst.VuosiNA" localSheetId="10">#REF!</definedName>
    <definedName name="lst.VuosiNA" localSheetId="11">#REF!</definedName>
    <definedName name="lst.VuosiNA">#REF!</definedName>
    <definedName name="muu_Määrä" localSheetId="6">#REF!</definedName>
    <definedName name="muu_Määrä" localSheetId="9">#REF!</definedName>
    <definedName name="muu_Määrä" localSheetId="10">#REF!</definedName>
    <definedName name="muu_Määrä" localSheetId="11">#REF!</definedName>
    <definedName name="muu_Määrä">#REF!</definedName>
    <definedName name="qqweqweqwewq" localSheetId="6">#REF!</definedName>
    <definedName name="qqweqweqwewq" localSheetId="9">#REF!</definedName>
    <definedName name="qqweqweqwewq" localSheetId="10">#REF!</definedName>
    <definedName name="qqweqweqwewq" localSheetId="11">#REF!</definedName>
    <definedName name="qqweqweqwewq" localSheetId="17">#REF!</definedName>
    <definedName name="qqweqweqwewq">#REF!</definedName>
    <definedName name="qwewqewq" localSheetId="6">#REF!</definedName>
    <definedName name="qwewqewq" localSheetId="9">#REF!</definedName>
    <definedName name="qwewqewq" localSheetId="10">#REF!</definedName>
    <definedName name="qwewqewq" localSheetId="11">#REF!</definedName>
    <definedName name="qwewqewq">#REF!</definedName>
    <definedName name="r.BOF" localSheetId="6">#REF!</definedName>
    <definedName name="r.BOF" localSheetId="9">#REF!</definedName>
    <definedName name="r.BOF" localSheetId="10">#REF!</definedName>
    <definedName name="r.BOF" localSheetId="11">#REF!</definedName>
    <definedName name="r.BOF">#REF!</definedName>
    <definedName name="r.EOF" localSheetId="6">#REF!</definedName>
    <definedName name="r.EOF" localSheetId="9">#REF!</definedName>
    <definedName name="r.EOF" localSheetId="10">#REF!</definedName>
    <definedName name="r.EOF" localSheetId="11">#REF!</definedName>
    <definedName name="r.EOF">#REF!</definedName>
    <definedName name="r.Lukinta" localSheetId="6">#REF!</definedName>
    <definedName name="r.Lukinta" localSheetId="9">#REF!</definedName>
    <definedName name="r.Lukinta" localSheetId="10">#REF!</definedName>
    <definedName name="r.Lukinta" localSheetId="11">#REF!</definedName>
    <definedName name="r.Lukinta">#REF!</definedName>
    <definedName name="r.Vuodet" localSheetId="6">#REF!</definedName>
    <definedName name="r.Vuodet" localSheetId="9">#REF!</definedName>
    <definedName name="r.Vuodet" localSheetId="10">#REF!</definedName>
    <definedName name="r.Vuodet" localSheetId="11">#REF!</definedName>
    <definedName name="r.Vuodet">#REF!</definedName>
    <definedName name="r.yksi" localSheetId="6">#REF!</definedName>
    <definedName name="r.yksi" localSheetId="9">#REF!</definedName>
    <definedName name="r.yksi" localSheetId="10">#REF!</definedName>
    <definedName name="r.yksi" localSheetId="11">#REF!</definedName>
    <definedName name="r.yksi">#REF!</definedName>
    <definedName name="sadsadasd" localSheetId="6">#REF!</definedName>
    <definedName name="sadsadasd" localSheetId="9">#REF!</definedName>
    <definedName name="sadsadasd" localSheetId="10">#REF!</definedName>
    <definedName name="sadsadasd" localSheetId="11">#REF!</definedName>
    <definedName name="sadsadasd">#REF!</definedName>
    <definedName name="SaveDate" localSheetId="6">#REF!</definedName>
    <definedName name="SaveDate" localSheetId="9">#REF!</definedName>
    <definedName name="SaveDate" localSheetId="10">#REF!</definedName>
    <definedName name="SaveDate" localSheetId="11">#REF!</definedName>
    <definedName name="SaveDate">#REF!</definedName>
    <definedName name="tb.1" localSheetId="6">#REF!</definedName>
    <definedName name="tb.1" localSheetId="9">#REF!</definedName>
    <definedName name="tb.1" localSheetId="10">#REF!</definedName>
    <definedName name="tb.1" localSheetId="11">#REF!</definedName>
    <definedName name="tb.1">#REF!</definedName>
    <definedName name="tb.3" localSheetId="6">#REF!</definedName>
    <definedName name="tb.3" localSheetId="9">#REF!</definedName>
    <definedName name="tb.3" localSheetId="10">#REF!</definedName>
    <definedName name="tb.3" localSheetId="11">#REF!</definedName>
    <definedName name="tb.3">#REF!</definedName>
    <definedName name="_xlnm.Print_Area" localSheetId="2">'1-Palveluyhteistyö, tietoturva '!$A$1:$I$138</definedName>
    <definedName name="_xlnm.Print_Area" localSheetId="3">'2-Toiminnalliset vaatimukset'!$A$1:$J$235</definedName>
    <definedName name="_xlnm.Print_Area" localSheetId="4">'3-Tekniset  vaatimukset'!$A$1:$I$167</definedName>
    <definedName name="_xlnm.Print_Area" localSheetId="5">'4-Tuki ja ylläpito'!$A$1:$I$148</definedName>
    <definedName name="_xlnm.Print_Area" localSheetId="6">'5-Käyttöönotto'!$A$1:$I$53</definedName>
    <definedName name="_xlnm.Print_Area" localSheetId="8">'6A-Osaaminen, Palvelupäällikkö'!$A$1:$L$122</definedName>
    <definedName name="_xlnm.Print_Area" localSheetId="7">'6-Asiantuntijapalvelut'!$A$1:$I$71</definedName>
    <definedName name="_xlnm.Print_Area" localSheetId="9">'6B-Osaaminen, Projektipäällikkö'!$A$1:$L$122</definedName>
    <definedName name="_xlnm.Print_Area" localSheetId="10">'6C-Osaaminen, Vastuukonsultti'!$A$1:$L$122</definedName>
    <definedName name="_xlnm.Print_Area" localSheetId="11">'6D-Osaaminen, Järjestarkkitehti'!$A$1:$M$128</definedName>
    <definedName name="_xlnm.Print_Area" localSheetId="14">'7-Saavutettavuus ja käyttökokem'!$A$1:$I$50</definedName>
    <definedName name="_xlnm.Print_Area" localSheetId="18">KOOSTE!$A$1:$S$107</definedName>
    <definedName name="_xlnm.Print_Area" localSheetId="1">Ohje!$A$1:$I$17</definedName>
    <definedName name="_xlnm.Print_Area" localSheetId="17">Selvitykset!$A$1:$I$55</definedName>
    <definedName name="_xlnm.Print_Area" localSheetId="16">SelvityXXkset!$A$1:$J$67</definedName>
    <definedName name="Z_929928AA_F24C_4A19_826A_F9B333F85B8B_.wvu.PrintArea" localSheetId="1" hidden="1">Ohje!$A$1:$I$17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19" i="43" l="1"/>
  <c r="Y119" i="43"/>
  <c r="W119" i="43"/>
  <c r="V119" i="43"/>
  <c r="U119" i="43"/>
  <c r="T119" i="43"/>
  <c r="S119" i="43"/>
  <c r="R119" i="43"/>
  <c r="Q119" i="43"/>
  <c r="P119" i="43"/>
  <c r="M119" i="43"/>
  <c r="L119" i="43"/>
  <c r="Z52" i="43"/>
  <c r="Y52" i="43"/>
  <c r="W52" i="43"/>
  <c r="V52" i="43"/>
  <c r="U52" i="43"/>
  <c r="T52" i="43"/>
  <c r="S52" i="43"/>
  <c r="R52" i="43"/>
  <c r="Q52" i="43"/>
  <c r="P52" i="43"/>
  <c r="M52" i="43"/>
  <c r="L52" i="43"/>
  <c r="Z73" i="43"/>
  <c r="Y73" i="43"/>
  <c r="W73" i="43"/>
  <c r="V73" i="43"/>
  <c r="U73" i="43"/>
  <c r="T73" i="43"/>
  <c r="S73" i="43"/>
  <c r="R73" i="43"/>
  <c r="Q73" i="43"/>
  <c r="P73" i="43"/>
  <c r="M73" i="43"/>
  <c r="L73" i="43"/>
  <c r="Z72" i="43"/>
  <c r="Y72" i="43"/>
  <c r="W72" i="43"/>
  <c r="V72" i="43"/>
  <c r="U72" i="43"/>
  <c r="T72" i="43"/>
  <c r="S72" i="43"/>
  <c r="R72" i="43"/>
  <c r="Q72" i="43"/>
  <c r="P72" i="43"/>
  <c r="M72" i="43"/>
  <c r="L72" i="43"/>
  <c r="Z71" i="43"/>
  <c r="Y71" i="43"/>
  <c r="W71" i="43"/>
  <c r="V71" i="43"/>
  <c r="U71" i="43"/>
  <c r="T71" i="43"/>
  <c r="S71" i="43"/>
  <c r="R71" i="43"/>
  <c r="Q71" i="43"/>
  <c r="P71" i="43"/>
  <c r="M71" i="43"/>
  <c r="L71" i="43"/>
  <c r="Z70" i="43"/>
  <c r="Y70" i="43"/>
  <c r="W70" i="43"/>
  <c r="V70" i="43"/>
  <c r="U70" i="43"/>
  <c r="T70" i="43"/>
  <c r="S70" i="43"/>
  <c r="R70" i="43"/>
  <c r="Q70" i="43"/>
  <c r="P70" i="43"/>
  <c r="M70" i="43"/>
  <c r="L70" i="43"/>
  <c r="Z68" i="43"/>
  <c r="Y68" i="43"/>
  <c r="W68" i="43"/>
  <c r="V68" i="43"/>
  <c r="U68" i="43"/>
  <c r="T68" i="43"/>
  <c r="S68" i="43"/>
  <c r="R68" i="43"/>
  <c r="Q68" i="43"/>
  <c r="P68" i="43"/>
  <c r="M68" i="43"/>
  <c r="L68" i="43"/>
  <c r="Z69" i="43"/>
  <c r="Y69" i="43"/>
  <c r="W69" i="43"/>
  <c r="V69" i="43"/>
  <c r="U69" i="43"/>
  <c r="T69" i="43"/>
  <c r="S69" i="43"/>
  <c r="R69" i="43"/>
  <c r="Q69" i="43"/>
  <c r="P69" i="43"/>
  <c r="M69" i="43"/>
  <c r="L69" i="43"/>
  <c r="Z65" i="43"/>
  <c r="Y65" i="43"/>
  <c r="W65" i="43"/>
  <c r="V65" i="43"/>
  <c r="U65" i="43"/>
  <c r="T65" i="43"/>
  <c r="S65" i="43"/>
  <c r="R65" i="43"/>
  <c r="Q65" i="43"/>
  <c r="P65" i="43"/>
  <c r="M65" i="43"/>
  <c r="L65" i="43"/>
  <c r="Z64" i="43"/>
  <c r="Y64" i="43"/>
  <c r="W64" i="43"/>
  <c r="V64" i="43"/>
  <c r="U64" i="43"/>
  <c r="T64" i="43"/>
  <c r="S64" i="43"/>
  <c r="R64" i="43"/>
  <c r="Q64" i="43"/>
  <c r="P64" i="43"/>
  <c r="M64" i="43"/>
  <c r="L64" i="43"/>
  <c r="Z63" i="43"/>
  <c r="Y63" i="43"/>
  <c r="W63" i="43"/>
  <c r="V63" i="43"/>
  <c r="U63" i="43"/>
  <c r="T63" i="43"/>
  <c r="S63" i="43"/>
  <c r="R63" i="43"/>
  <c r="Q63" i="43"/>
  <c r="P63" i="43"/>
  <c r="M63" i="43"/>
  <c r="L63" i="43"/>
  <c r="Z62" i="43"/>
  <c r="Y62" i="43"/>
  <c r="W62" i="43"/>
  <c r="V62" i="43"/>
  <c r="U62" i="43"/>
  <c r="T62" i="43"/>
  <c r="S62" i="43"/>
  <c r="R62" i="43"/>
  <c r="Q62" i="43"/>
  <c r="P62" i="43"/>
  <c r="M62" i="43"/>
  <c r="L62" i="43"/>
  <c r="Z61" i="43"/>
  <c r="Y61" i="43"/>
  <c r="W61" i="43"/>
  <c r="V61" i="43"/>
  <c r="U61" i="43"/>
  <c r="T61" i="43"/>
  <c r="S61" i="43"/>
  <c r="R61" i="43"/>
  <c r="Q61" i="43"/>
  <c r="P61" i="43"/>
  <c r="M61" i="43"/>
  <c r="L61" i="43"/>
  <c r="Z60" i="43"/>
  <c r="Y60" i="43"/>
  <c r="W60" i="43"/>
  <c r="V60" i="43"/>
  <c r="U60" i="43"/>
  <c r="T60" i="43"/>
  <c r="S60" i="43"/>
  <c r="R60" i="43"/>
  <c r="Q60" i="43"/>
  <c r="P60" i="43"/>
  <c r="M60" i="43"/>
  <c r="L60" i="43"/>
  <c r="Z59" i="43"/>
  <c r="Y59" i="43"/>
  <c r="W59" i="43"/>
  <c r="V59" i="43"/>
  <c r="U59" i="43"/>
  <c r="T59" i="43"/>
  <c r="S59" i="43"/>
  <c r="R59" i="43"/>
  <c r="Q59" i="43"/>
  <c r="P59" i="43"/>
  <c r="M59" i="43"/>
  <c r="L59" i="43"/>
  <c r="Z53" i="43"/>
  <c r="Y53" i="43"/>
  <c r="W53" i="43"/>
  <c r="V53" i="43"/>
  <c r="U53" i="43"/>
  <c r="T53" i="43"/>
  <c r="S53" i="43"/>
  <c r="R53" i="43"/>
  <c r="Q53" i="43"/>
  <c r="P53" i="43"/>
  <c r="M53" i="43"/>
  <c r="L53" i="43"/>
  <c r="Z58" i="43"/>
  <c r="Y58" i="43"/>
  <c r="W58" i="43"/>
  <c r="V58" i="43"/>
  <c r="U58" i="43"/>
  <c r="T58" i="43"/>
  <c r="S58" i="43"/>
  <c r="R58" i="43"/>
  <c r="Q58" i="43"/>
  <c r="P58" i="43"/>
  <c r="M58" i="43"/>
  <c r="L58" i="43"/>
  <c r="Y80" i="34" l="1"/>
  <c r="X80" i="34"/>
  <c r="V80" i="34"/>
  <c r="U80" i="34"/>
  <c r="T80" i="34"/>
  <c r="S80" i="34"/>
  <c r="R80" i="34"/>
  <c r="Q80" i="34"/>
  <c r="P80" i="34"/>
  <c r="O80" i="34"/>
  <c r="L80" i="34"/>
  <c r="K80" i="34"/>
  <c r="Y82" i="34" l="1"/>
  <c r="X82" i="34"/>
  <c r="V82" i="34"/>
  <c r="U82" i="34"/>
  <c r="T82" i="34"/>
  <c r="S82" i="34"/>
  <c r="R82" i="34"/>
  <c r="Q82" i="34"/>
  <c r="P82" i="34"/>
  <c r="O82" i="34"/>
  <c r="L82" i="34"/>
  <c r="K82" i="34"/>
  <c r="Y81" i="34"/>
  <c r="X81" i="34"/>
  <c r="V81" i="34"/>
  <c r="U81" i="34"/>
  <c r="T81" i="34"/>
  <c r="S81" i="34"/>
  <c r="R81" i="34"/>
  <c r="Q81" i="34"/>
  <c r="P81" i="34"/>
  <c r="O81" i="34"/>
  <c r="L81" i="34"/>
  <c r="K81" i="34"/>
  <c r="Y83" i="34"/>
  <c r="X83" i="34"/>
  <c r="V83" i="34"/>
  <c r="U83" i="34"/>
  <c r="T83" i="34"/>
  <c r="S83" i="34"/>
  <c r="R83" i="34"/>
  <c r="Q83" i="34"/>
  <c r="P83" i="34"/>
  <c r="O83" i="34"/>
  <c r="L83" i="34"/>
  <c r="K83" i="34"/>
  <c r="Y77" i="34"/>
  <c r="X77" i="34"/>
  <c r="V77" i="34"/>
  <c r="U77" i="34"/>
  <c r="T77" i="34"/>
  <c r="S77" i="34"/>
  <c r="R77" i="34"/>
  <c r="Q77" i="34"/>
  <c r="P77" i="34"/>
  <c r="O77" i="34"/>
  <c r="L77" i="34"/>
  <c r="K77" i="34"/>
  <c r="Y78" i="34"/>
  <c r="X78" i="34"/>
  <c r="V78" i="34"/>
  <c r="U78" i="34"/>
  <c r="T78" i="34"/>
  <c r="S78" i="34"/>
  <c r="R78" i="34"/>
  <c r="Q78" i="34"/>
  <c r="P78" i="34"/>
  <c r="O78" i="34"/>
  <c r="L78" i="34"/>
  <c r="K78" i="34"/>
  <c r="Y76" i="34"/>
  <c r="X76" i="34"/>
  <c r="V76" i="34"/>
  <c r="U76" i="34"/>
  <c r="T76" i="34"/>
  <c r="S76" i="34"/>
  <c r="R76" i="34"/>
  <c r="Q76" i="34"/>
  <c r="P76" i="34"/>
  <c r="O76" i="34"/>
  <c r="L76" i="34"/>
  <c r="K76" i="34"/>
  <c r="Y74" i="34"/>
  <c r="X74" i="34"/>
  <c r="V74" i="34"/>
  <c r="U74" i="34"/>
  <c r="T74" i="34"/>
  <c r="S74" i="34"/>
  <c r="R74" i="34"/>
  <c r="Q74" i="34"/>
  <c r="P74" i="34"/>
  <c r="O74" i="34"/>
  <c r="L74" i="34"/>
  <c r="K74" i="34"/>
  <c r="Y75" i="34"/>
  <c r="X75" i="34"/>
  <c r="V75" i="34"/>
  <c r="U75" i="34"/>
  <c r="T75" i="34"/>
  <c r="S75" i="34"/>
  <c r="R75" i="34"/>
  <c r="Q75" i="34"/>
  <c r="P75" i="34"/>
  <c r="O75" i="34"/>
  <c r="L75" i="34"/>
  <c r="K75" i="34"/>
  <c r="Y87" i="34"/>
  <c r="X87" i="34"/>
  <c r="V87" i="34"/>
  <c r="U87" i="34"/>
  <c r="T87" i="34"/>
  <c r="S87" i="34"/>
  <c r="R87" i="34"/>
  <c r="Q87" i="34"/>
  <c r="P87" i="34"/>
  <c r="O87" i="34"/>
  <c r="L87" i="34"/>
  <c r="K87" i="34"/>
  <c r="Y102" i="34"/>
  <c r="X102" i="34"/>
  <c r="V102" i="34"/>
  <c r="U102" i="34"/>
  <c r="T102" i="34"/>
  <c r="S102" i="34"/>
  <c r="R102" i="34"/>
  <c r="Q102" i="34"/>
  <c r="P102" i="34"/>
  <c r="O102" i="34"/>
  <c r="L102" i="34"/>
  <c r="K102" i="34"/>
  <c r="Y97" i="34"/>
  <c r="X97" i="34"/>
  <c r="V97" i="34"/>
  <c r="U97" i="34"/>
  <c r="T97" i="34"/>
  <c r="S97" i="34"/>
  <c r="R97" i="34"/>
  <c r="Q97" i="34"/>
  <c r="P97" i="34"/>
  <c r="O97" i="34"/>
  <c r="L97" i="34"/>
  <c r="K97" i="34"/>
  <c r="Y96" i="34"/>
  <c r="X96" i="34"/>
  <c r="V96" i="34"/>
  <c r="U96" i="34"/>
  <c r="T96" i="34"/>
  <c r="S96" i="34"/>
  <c r="R96" i="34"/>
  <c r="Q96" i="34"/>
  <c r="P96" i="34"/>
  <c r="O96" i="34"/>
  <c r="L96" i="34"/>
  <c r="K96" i="34"/>
  <c r="Y73" i="34"/>
  <c r="X73" i="34"/>
  <c r="V73" i="34"/>
  <c r="U73" i="34"/>
  <c r="T73" i="34"/>
  <c r="S73" i="34"/>
  <c r="R73" i="34"/>
  <c r="Q73" i="34"/>
  <c r="P73" i="34"/>
  <c r="O73" i="34"/>
  <c r="L73" i="34"/>
  <c r="K73" i="34"/>
  <c r="Y93" i="34"/>
  <c r="X93" i="34"/>
  <c r="V93" i="34"/>
  <c r="U93" i="34"/>
  <c r="T93" i="34"/>
  <c r="S93" i="34"/>
  <c r="R93" i="34"/>
  <c r="Q93" i="34"/>
  <c r="P93" i="34"/>
  <c r="O93" i="34"/>
  <c r="L93" i="34"/>
  <c r="K93" i="34"/>
  <c r="Y92" i="34"/>
  <c r="X92" i="34"/>
  <c r="V92" i="34"/>
  <c r="U92" i="34"/>
  <c r="T92" i="34"/>
  <c r="S92" i="34"/>
  <c r="R92" i="34"/>
  <c r="Q92" i="34"/>
  <c r="P92" i="34"/>
  <c r="O92" i="34"/>
  <c r="L92" i="34"/>
  <c r="K92" i="34"/>
  <c r="Y94" i="34"/>
  <c r="X94" i="34"/>
  <c r="V94" i="34"/>
  <c r="U94" i="34"/>
  <c r="T94" i="34"/>
  <c r="S94" i="34"/>
  <c r="R94" i="34"/>
  <c r="Q94" i="34"/>
  <c r="P94" i="34"/>
  <c r="O94" i="34"/>
  <c r="L94" i="34"/>
  <c r="K94" i="34"/>
  <c r="Y44" i="34"/>
  <c r="X44" i="34"/>
  <c r="V44" i="34"/>
  <c r="U44" i="34"/>
  <c r="T44" i="34"/>
  <c r="S44" i="34"/>
  <c r="R44" i="34"/>
  <c r="Q44" i="34"/>
  <c r="P44" i="34"/>
  <c r="O44" i="34"/>
  <c r="L44" i="34"/>
  <c r="K44" i="34"/>
  <c r="Y38" i="34"/>
  <c r="X38" i="34"/>
  <c r="V38" i="34"/>
  <c r="U38" i="34"/>
  <c r="T38" i="34"/>
  <c r="S38" i="34"/>
  <c r="R38" i="34"/>
  <c r="Q38" i="34"/>
  <c r="P38" i="34"/>
  <c r="O38" i="34"/>
  <c r="L38" i="34"/>
  <c r="K38" i="34"/>
  <c r="Y128" i="35" l="1"/>
  <c r="X128" i="35"/>
  <c r="V128" i="35"/>
  <c r="U128" i="35"/>
  <c r="T128" i="35"/>
  <c r="S128" i="35"/>
  <c r="R128" i="35"/>
  <c r="Q128" i="35"/>
  <c r="P128" i="35"/>
  <c r="O128" i="35"/>
  <c r="L128" i="35"/>
  <c r="K128" i="35"/>
  <c r="Y129" i="35"/>
  <c r="X129" i="35"/>
  <c r="V129" i="35"/>
  <c r="U129" i="35"/>
  <c r="T129" i="35"/>
  <c r="S129" i="35"/>
  <c r="R129" i="35"/>
  <c r="Q129" i="35"/>
  <c r="P129" i="35"/>
  <c r="O129" i="35"/>
  <c r="L129" i="35"/>
  <c r="K129" i="35"/>
  <c r="Y87" i="35"/>
  <c r="X87" i="35"/>
  <c r="V87" i="35"/>
  <c r="U87" i="35"/>
  <c r="T87" i="35"/>
  <c r="S87" i="35"/>
  <c r="R87" i="35"/>
  <c r="Q87" i="35"/>
  <c r="P87" i="35"/>
  <c r="O87" i="35"/>
  <c r="L87" i="35"/>
  <c r="K87" i="35"/>
  <c r="Y91" i="35"/>
  <c r="X91" i="35"/>
  <c r="V91" i="35"/>
  <c r="U91" i="35"/>
  <c r="T91" i="35"/>
  <c r="S91" i="35"/>
  <c r="R91" i="35"/>
  <c r="Q91" i="35"/>
  <c r="P91" i="35"/>
  <c r="O91" i="35"/>
  <c r="L91" i="35"/>
  <c r="K91" i="35"/>
  <c r="Y90" i="35"/>
  <c r="X90" i="35"/>
  <c r="V90" i="35"/>
  <c r="U90" i="35"/>
  <c r="T90" i="35"/>
  <c r="S90" i="35"/>
  <c r="R90" i="35"/>
  <c r="Q90" i="35"/>
  <c r="P90" i="35"/>
  <c r="O90" i="35"/>
  <c r="L90" i="35"/>
  <c r="K90" i="35"/>
  <c r="Y89" i="35"/>
  <c r="X89" i="35"/>
  <c r="V89" i="35"/>
  <c r="U89" i="35"/>
  <c r="T89" i="35"/>
  <c r="S89" i="35"/>
  <c r="R89" i="35"/>
  <c r="Q89" i="35"/>
  <c r="P89" i="35"/>
  <c r="O89" i="35"/>
  <c r="L89" i="35"/>
  <c r="K89" i="35"/>
  <c r="Y88" i="35"/>
  <c r="X88" i="35"/>
  <c r="V88" i="35"/>
  <c r="U88" i="35"/>
  <c r="T88" i="35"/>
  <c r="S88" i="35"/>
  <c r="R88" i="35"/>
  <c r="Q88" i="35"/>
  <c r="P88" i="35"/>
  <c r="O88" i="35"/>
  <c r="L88" i="35"/>
  <c r="K88" i="35"/>
  <c r="Y86" i="35"/>
  <c r="X86" i="35"/>
  <c r="V86" i="35"/>
  <c r="U86" i="35"/>
  <c r="T86" i="35"/>
  <c r="S86" i="35"/>
  <c r="R86" i="35"/>
  <c r="Q86" i="35"/>
  <c r="P86" i="35"/>
  <c r="O86" i="35"/>
  <c r="L86" i="35"/>
  <c r="K86" i="35"/>
  <c r="Y85" i="35"/>
  <c r="X85" i="35"/>
  <c r="V85" i="35"/>
  <c r="U85" i="35"/>
  <c r="T85" i="35"/>
  <c r="S85" i="35"/>
  <c r="R85" i="35"/>
  <c r="Q85" i="35"/>
  <c r="P85" i="35"/>
  <c r="O85" i="35"/>
  <c r="L85" i="35"/>
  <c r="K85" i="35"/>
  <c r="Y84" i="35"/>
  <c r="X84" i="35"/>
  <c r="V84" i="35"/>
  <c r="U84" i="35"/>
  <c r="T84" i="35"/>
  <c r="S84" i="35"/>
  <c r="R84" i="35"/>
  <c r="Q84" i="35"/>
  <c r="P84" i="35"/>
  <c r="O84" i="35"/>
  <c r="L84" i="35"/>
  <c r="K84" i="35"/>
  <c r="Y83" i="35"/>
  <c r="X83" i="35"/>
  <c r="V83" i="35"/>
  <c r="U83" i="35"/>
  <c r="T83" i="35"/>
  <c r="S83" i="35"/>
  <c r="R83" i="35"/>
  <c r="Q83" i="35"/>
  <c r="P83" i="35"/>
  <c r="O83" i="35"/>
  <c r="L83" i="35"/>
  <c r="K83" i="35"/>
  <c r="Y82" i="35"/>
  <c r="X82" i="35"/>
  <c r="V82" i="35"/>
  <c r="U82" i="35"/>
  <c r="T82" i="35"/>
  <c r="S82" i="35"/>
  <c r="R82" i="35"/>
  <c r="Q82" i="35"/>
  <c r="P82" i="35"/>
  <c r="O82" i="35"/>
  <c r="L82" i="35"/>
  <c r="K82" i="35"/>
  <c r="Y31" i="35"/>
  <c r="X31" i="35"/>
  <c r="V31" i="35"/>
  <c r="U31" i="35"/>
  <c r="T31" i="35"/>
  <c r="S31" i="35"/>
  <c r="R31" i="35"/>
  <c r="Q31" i="35"/>
  <c r="P31" i="35"/>
  <c r="O31" i="35"/>
  <c r="L31" i="35"/>
  <c r="K31" i="35"/>
  <c r="Y32" i="35"/>
  <c r="X32" i="35"/>
  <c r="V32" i="35"/>
  <c r="U32" i="35"/>
  <c r="T32" i="35"/>
  <c r="S32" i="35"/>
  <c r="R32" i="35"/>
  <c r="Q32" i="35"/>
  <c r="P32" i="35"/>
  <c r="O32" i="35"/>
  <c r="L32" i="35"/>
  <c r="K32" i="35"/>
  <c r="Y30" i="35"/>
  <c r="X30" i="35"/>
  <c r="V30" i="35"/>
  <c r="U30" i="35"/>
  <c r="T30" i="35"/>
  <c r="S30" i="35"/>
  <c r="R30" i="35"/>
  <c r="Q30" i="35"/>
  <c r="P30" i="35"/>
  <c r="O30" i="35"/>
  <c r="L30" i="35"/>
  <c r="K30" i="35"/>
  <c r="Z238" i="33" l="1"/>
  <c r="Y238" i="33"/>
  <c r="W238" i="33"/>
  <c r="V238" i="33"/>
  <c r="U238" i="33"/>
  <c r="T238" i="33"/>
  <c r="S238" i="33"/>
  <c r="R238" i="33"/>
  <c r="Q238" i="33"/>
  <c r="P238" i="33"/>
  <c r="M238" i="33"/>
  <c r="L238" i="33"/>
  <c r="Z29" i="52"/>
  <c r="Y29" i="52"/>
  <c r="W29" i="52"/>
  <c r="V29" i="52"/>
  <c r="U29" i="52"/>
  <c r="T29" i="52"/>
  <c r="S29" i="52"/>
  <c r="R29" i="52"/>
  <c r="Q29" i="52"/>
  <c r="P29" i="52"/>
  <c r="M29" i="52"/>
  <c r="L29" i="52"/>
  <c r="Z20" i="52"/>
  <c r="Y20" i="52"/>
  <c r="W20" i="52"/>
  <c r="V20" i="52"/>
  <c r="U20" i="52"/>
  <c r="T20" i="52"/>
  <c r="S20" i="52"/>
  <c r="R20" i="52"/>
  <c r="Q20" i="52"/>
  <c r="P20" i="52"/>
  <c r="M20" i="52"/>
  <c r="L20" i="52"/>
  <c r="I73" i="57"/>
  <c r="I64" i="57"/>
  <c r="I29" i="57" l="1"/>
  <c r="B1" i="57"/>
  <c r="I55" i="57"/>
  <c r="I48" i="57"/>
  <c r="I39" i="57"/>
  <c r="I19" i="57"/>
  <c r="Y105" i="35" l="1"/>
  <c r="X105" i="35"/>
  <c r="V105" i="35"/>
  <c r="U105" i="35"/>
  <c r="T105" i="35"/>
  <c r="S105" i="35"/>
  <c r="R105" i="35"/>
  <c r="Q105" i="35"/>
  <c r="P105" i="35"/>
  <c r="O105" i="35"/>
  <c r="L105" i="35"/>
  <c r="K105" i="35"/>
  <c r="Y104" i="35"/>
  <c r="X104" i="35"/>
  <c r="V104" i="35"/>
  <c r="U104" i="35"/>
  <c r="T104" i="35"/>
  <c r="S104" i="35"/>
  <c r="R104" i="35"/>
  <c r="Q104" i="35"/>
  <c r="P104" i="35"/>
  <c r="O104" i="35"/>
  <c r="L104" i="35"/>
  <c r="K104" i="35"/>
  <c r="Y116" i="35"/>
  <c r="X116" i="35"/>
  <c r="V116" i="35"/>
  <c r="U116" i="35"/>
  <c r="T116" i="35"/>
  <c r="S116" i="35"/>
  <c r="R116" i="35"/>
  <c r="Q116" i="35"/>
  <c r="P116" i="35"/>
  <c r="O116" i="35"/>
  <c r="L116" i="35"/>
  <c r="K116" i="35"/>
  <c r="Y115" i="35"/>
  <c r="X115" i="35"/>
  <c r="V115" i="35"/>
  <c r="U115" i="35"/>
  <c r="T115" i="35"/>
  <c r="S115" i="35"/>
  <c r="R115" i="35"/>
  <c r="Q115" i="35"/>
  <c r="P115" i="35"/>
  <c r="O115" i="35"/>
  <c r="L115" i="35"/>
  <c r="K115" i="35"/>
  <c r="Y123" i="35"/>
  <c r="X123" i="35"/>
  <c r="V123" i="35"/>
  <c r="U123" i="35"/>
  <c r="T123" i="35"/>
  <c r="S123" i="35"/>
  <c r="R123" i="35"/>
  <c r="Q123" i="35"/>
  <c r="P123" i="35"/>
  <c r="O123" i="35"/>
  <c r="L123" i="35"/>
  <c r="K123" i="35"/>
  <c r="Y122" i="35"/>
  <c r="X122" i="35"/>
  <c r="V122" i="35"/>
  <c r="U122" i="35"/>
  <c r="T122" i="35"/>
  <c r="S122" i="35"/>
  <c r="R122" i="35"/>
  <c r="Q122" i="35"/>
  <c r="P122" i="35"/>
  <c r="O122" i="35"/>
  <c r="L122" i="35"/>
  <c r="K122" i="35"/>
  <c r="Y114" i="35"/>
  <c r="X114" i="35"/>
  <c r="V114" i="35"/>
  <c r="U114" i="35"/>
  <c r="T114" i="35"/>
  <c r="S114" i="35"/>
  <c r="R114" i="35"/>
  <c r="Q114" i="35"/>
  <c r="P114" i="35"/>
  <c r="O114" i="35"/>
  <c r="L114" i="35"/>
  <c r="K114" i="35"/>
  <c r="Y113" i="35"/>
  <c r="X113" i="35"/>
  <c r="V113" i="35"/>
  <c r="U113" i="35"/>
  <c r="T113" i="35"/>
  <c r="S113" i="35"/>
  <c r="R113" i="35"/>
  <c r="Q113" i="35"/>
  <c r="P113" i="35"/>
  <c r="O113" i="35"/>
  <c r="L113" i="35"/>
  <c r="K113" i="35"/>
  <c r="Y112" i="35"/>
  <c r="X112" i="35"/>
  <c r="V112" i="35"/>
  <c r="U112" i="35"/>
  <c r="T112" i="35"/>
  <c r="S112" i="35"/>
  <c r="R112" i="35"/>
  <c r="Q112" i="35"/>
  <c r="P112" i="35"/>
  <c r="O112" i="35"/>
  <c r="L112" i="35"/>
  <c r="K112" i="35"/>
  <c r="Y111" i="35"/>
  <c r="X111" i="35"/>
  <c r="V111" i="35"/>
  <c r="U111" i="35"/>
  <c r="T111" i="35"/>
  <c r="S111" i="35"/>
  <c r="R111" i="35"/>
  <c r="Q111" i="35"/>
  <c r="P111" i="35"/>
  <c r="O111" i="35"/>
  <c r="L111" i="35"/>
  <c r="K111" i="35"/>
  <c r="Y110" i="35"/>
  <c r="X110" i="35"/>
  <c r="V110" i="35"/>
  <c r="U110" i="35"/>
  <c r="T110" i="35"/>
  <c r="S110" i="35"/>
  <c r="R110" i="35"/>
  <c r="Q110" i="35"/>
  <c r="P110" i="35"/>
  <c r="O110" i="35"/>
  <c r="L110" i="35"/>
  <c r="K110" i="35"/>
  <c r="Y109" i="35"/>
  <c r="X109" i="35"/>
  <c r="V109" i="35"/>
  <c r="U109" i="35"/>
  <c r="T109" i="35"/>
  <c r="S109" i="35"/>
  <c r="R109" i="35"/>
  <c r="Q109" i="35"/>
  <c r="P109" i="35"/>
  <c r="O109" i="35"/>
  <c r="L109" i="35"/>
  <c r="K109" i="35"/>
  <c r="Y121" i="35"/>
  <c r="X121" i="35"/>
  <c r="V121" i="35"/>
  <c r="U121" i="35"/>
  <c r="T121" i="35"/>
  <c r="S121" i="35"/>
  <c r="R121" i="35"/>
  <c r="Q121" i="35"/>
  <c r="P121" i="35"/>
  <c r="O121" i="35"/>
  <c r="L121" i="35"/>
  <c r="K121" i="35"/>
  <c r="Y120" i="35"/>
  <c r="X120" i="35"/>
  <c r="V120" i="35"/>
  <c r="U120" i="35"/>
  <c r="T120" i="35"/>
  <c r="S120" i="35"/>
  <c r="R120" i="35"/>
  <c r="Q120" i="35"/>
  <c r="P120" i="35"/>
  <c r="O120" i="35"/>
  <c r="L120" i="35"/>
  <c r="K120" i="35"/>
  <c r="Y137" i="35"/>
  <c r="X137" i="35"/>
  <c r="V137" i="35"/>
  <c r="U137" i="35"/>
  <c r="T137" i="35"/>
  <c r="S137" i="35"/>
  <c r="R137" i="35"/>
  <c r="Q137" i="35"/>
  <c r="P137" i="35"/>
  <c r="O137" i="35"/>
  <c r="L137" i="35"/>
  <c r="K137" i="35"/>
  <c r="Y136" i="35"/>
  <c r="X136" i="35"/>
  <c r="V136" i="35"/>
  <c r="U136" i="35"/>
  <c r="T136" i="35"/>
  <c r="S136" i="35"/>
  <c r="R136" i="35"/>
  <c r="Q136" i="35"/>
  <c r="P136" i="35"/>
  <c r="O136" i="35"/>
  <c r="L136" i="35"/>
  <c r="K136" i="35"/>
  <c r="Y135" i="35"/>
  <c r="X135" i="35"/>
  <c r="V135" i="35"/>
  <c r="U135" i="35"/>
  <c r="T135" i="35"/>
  <c r="S135" i="35"/>
  <c r="R135" i="35"/>
  <c r="Q135" i="35"/>
  <c r="P135" i="35"/>
  <c r="O135" i="35"/>
  <c r="L135" i="35"/>
  <c r="K135" i="35"/>
  <c r="Y134" i="35"/>
  <c r="X134" i="35"/>
  <c r="V134" i="35"/>
  <c r="U134" i="35"/>
  <c r="T134" i="35"/>
  <c r="S134" i="35"/>
  <c r="R134" i="35"/>
  <c r="Q134" i="35"/>
  <c r="P134" i="35"/>
  <c r="O134" i="35"/>
  <c r="L134" i="35"/>
  <c r="K134" i="35"/>
  <c r="Y133" i="35"/>
  <c r="X133" i="35"/>
  <c r="V133" i="35"/>
  <c r="U133" i="35"/>
  <c r="T133" i="35"/>
  <c r="S133" i="35"/>
  <c r="R133" i="35"/>
  <c r="Q133" i="35"/>
  <c r="P133" i="35"/>
  <c r="O133" i="35"/>
  <c r="L133" i="35"/>
  <c r="K133" i="35"/>
  <c r="Y132" i="35"/>
  <c r="X132" i="35"/>
  <c r="V132" i="35"/>
  <c r="U132" i="35"/>
  <c r="T132" i="35"/>
  <c r="S132" i="35"/>
  <c r="R132" i="35"/>
  <c r="Q132" i="35"/>
  <c r="P132" i="35"/>
  <c r="O132" i="35"/>
  <c r="L132" i="35"/>
  <c r="K132" i="35"/>
  <c r="Y131" i="35"/>
  <c r="X131" i="35"/>
  <c r="V131" i="35"/>
  <c r="U131" i="35"/>
  <c r="T131" i="35"/>
  <c r="S131" i="35"/>
  <c r="R131" i="35"/>
  <c r="Q131" i="35"/>
  <c r="P131" i="35"/>
  <c r="O131" i="35"/>
  <c r="L131" i="35"/>
  <c r="K131" i="35"/>
  <c r="Y130" i="35"/>
  <c r="X130" i="35"/>
  <c r="V130" i="35"/>
  <c r="U130" i="35"/>
  <c r="T130" i="35"/>
  <c r="S130" i="35"/>
  <c r="R130" i="35"/>
  <c r="Q130" i="35"/>
  <c r="P130" i="35"/>
  <c r="O130" i="35"/>
  <c r="L130" i="35"/>
  <c r="K130" i="35"/>
  <c r="Y127" i="35"/>
  <c r="X127" i="35"/>
  <c r="V127" i="35"/>
  <c r="U127" i="35"/>
  <c r="T127" i="35"/>
  <c r="S127" i="35"/>
  <c r="R127" i="35"/>
  <c r="Q127" i="35"/>
  <c r="P127" i="35"/>
  <c r="O127" i="35"/>
  <c r="L127" i="35"/>
  <c r="K127" i="35"/>
  <c r="Y146" i="35"/>
  <c r="X146" i="35"/>
  <c r="V146" i="35"/>
  <c r="U146" i="35"/>
  <c r="T146" i="35"/>
  <c r="S146" i="35"/>
  <c r="R146" i="35"/>
  <c r="Q146" i="35"/>
  <c r="P146" i="35"/>
  <c r="O146" i="35"/>
  <c r="L146" i="35"/>
  <c r="K146" i="35"/>
  <c r="Y145" i="35"/>
  <c r="X145" i="35"/>
  <c r="V145" i="35"/>
  <c r="U145" i="35"/>
  <c r="T145" i="35"/>
  <c r="S145" i="35"/>
  <c r="R145" i="35"/>
  <c r="Q145" i="35"/>
  <c r="P145" i="35"/>
  <c r="O145" i="35"/>
  <c r="L145" i="35"/>
  <c r="K145" i="35"/>
  <c r="Y144" i="35"/>
  <c r="X144" i="35"/>
  <c r="V144" i="35"/>
  <c r="U144" i="35"/>
  <c r="T144" i="35"/>
  <c r="S144" i="35"/>
  <c r="R144" i="35"/>
  <c r="Q144" i="35"/>
  <c r="P144" i="35"/>
  <c r="O144" i="35"/>
  <c r="L144" i="35"/>
  <c r="K144" i="35"/>
  <c r="Y143" i="35"/>
  <c r="X143" i="35"/>
  <c r="V143" i="35"/>
  <c r="U143" i="35"/>
  <c r="T143" i="35"/>
  <c r="S143" i="35"/>
  <c r="R143" i="35"/>
  <c r="Q143" i="35"/>
  <c r="P143" i="35"/>
  <c r="O143" i="35"/>
  <c r="L143" i="35"/>
  <c r="K143" i="35"/>
  <c r="Y142" i="35"/>
  <c r="X142" i="35"/>
  <c r="V142" i="35"/>
  <c r="U142" i="35"/>
  <c r="T142" i="35"/>
  <c r="S142" i="35"/>
  <c r="R142" i="35"/>
  <c r="Q142" i="35"/>
  <c r="P142" i="35"/>
  <c r="O142" i="35"/>
  <c r="L142" i="35"/>
  <c r="K142" i="35"/>
  <c r="Y141" i="35"/>
  <c r="X141" i="35"/>
  <c r="V141" i="35"/>
  <c r="U141" i="35"/>
  <c r="T141" i="35"/>
  <c r="S141" i="35"/>
  <c r="R141" i="35"/>
  <c r="Q141" i="35"/>
  <c r="P141" i="35"/>
  <c r="O141" i="35"/>
  <c r="L141" i="35"/>
  <c r="K141" i="35"/>
  <c r="Y103" i="35"/>
  <c r="X103" i="35"/>
  <c r="V103" i="35"/>
  <c r="U103" i="35"/>
  <c r="T103" i="35"/>
  <c r="S103" i="35"/>
  <c r="R103" i="35"/>
  <c r="Q103" i="35"/>
  <c r="P103" i="35"/>
  <c r="O103" i="35"/>
  <c r="L103" i="35"/>
  <c r="K103" i="35"/>
  <c r="Y102" i="35"/>
  <c r="X102" i="35"/>
  <c r="V102" i="35"/>
  <c r="U102" i="35"/>
  <c r="T102" i="35"/>
  <c r="S102" i="35"/>
  <c r="R102" i="35"/>
  <c r="Q102" i="35"/>
  <c r="P102" i="35"/>
  <c r="O102" i="35"/>
  <c r="L102" i="35"/>
  <c r="K102" i="35"/>
  <c r="Y101" i="35"/>
  <c r="X101" i="35"/>
  <c r="V101" i="35"/>
  <c r="U101" i="35"/>
  <c r="T101" i="35"/>
  <c r="S101" i="35"/>
  <c r="R101" i="35"/>
  <c r="Q101" i="35"/>
  <c r="P101" i="35"/>
  <c r="O101" i="35"/>
  <c r="L101" i="35"/>
  <c r="K101" i="35"/>
  <c r="Y100" i="35"/>
  <c r="X100" i="35"/>
  <c r="V100" i="35"/>
  <c r="U100" i="35"/>
  <c r="T100" i="35"/>
  <c r="S100" i="35"/>
  <c r="R100" i="35"/>
  <c r="Q100" i="35"/>
  <c r="P100" i="35"/>
  <c r="O100" i="35"/>
  <c r="L100" i="35"/>
  <c r="K100" i="35"/>
  <c r="Y57" i="35"/>
  <c r="X57" i="35"/>
  <c r="V57" i="35"/>
  <c r="U57" i="35"/>
  <c r="T57" i="35"/>
  <c r="S57" i="35"/>
  <c r="R57" i="35"/>
  <c r="Q57" i="35"/>
  <c r="P57" i="35"/>
  <c r="O57" i="35"/>
  <c r="L57" i="35"/>
  <c r="K57" i="35"/>
  <c r="Y56" i="35"/>
  <c r="X56" i="35"/>
  <c r="V56" i="35"/>
  <c r="U56" i="35"/>
  <c r="T56" i="35"/>
  <c r="S56" i="35"/>
  <c r="R56" i="35"/>
  <c r="Q56" i="35"/>
  <c r="P56" i="35"/>
  <c r="O56" i="35"/>
  <c r="L56" i="35"/>
  <c r="K56" i="35"/>
  <c r="Y55" i="35"/>
  <c r="X55" i="35"/>
  <c r="V55" i="35"/>
  <c r="U55" i="35"/>
  <c r="T55" i="35"/>
  <c r="S55" i="35"/>
  <c r="R55" i="35"/>
  <c r="Q55" i="35"/>
  <c r="P55" i="35"/>
  <c r="O55" i="35"/>
  <c r="L55" i="35"/>
  <c r="K55" i="35"/>
  <c r="Y75" i="35"/>
  <c r="X75" i="35"/>
  <c r="V75" i="35"/>
  <c r="U75" i="35"/>
  <c r="T75" i="35"/>
  <c r="S75" i="35"/>
  <c r="R75" i="35"/>
  <c r="Q75" i="35"/>
  <c r="P75" i="35"/>
  <c r="O75" i="35"/>
  <c r="L75" i="35"/>
  <c r="K75" i="35"/>
  <c r="Y74" i="35"/>
  <c r="X74" i="35"/>
  <c r="V74" i="35"/>
  <c r="U74" i="35"/>
  <c r="T74" i="35"/>
  <c r="S74" i="35"/>
  <c r="R74" i="35"/>
  <c r="Q74" i="35"/>
  <c r="P74" i="35"/>
  <c r="O74" i="35"/>
  <c r="L74" i="35"/>
  <c r="K74" i="35"/>
  <c r="Y73" i="35"/>
  <c r="X73" i="35"/>
  <c r="V73" i="35"/>
  <c r="U73" i="35"/>
  <c r="T73" i="35"/>
  <c r="S73" i="35"/>
  <c r="R73" i="35"/>
  <c r="Q73" i="35"/>
  <c r="P73" i="35"/>
  <c r="O73" i="35"/>
  <c r="L73" i="35"/>
  <c r="K73" i="35"/>
  <c r="Y72" i="35"/>
  <c r="X72" i="35"/>
  <c r="V72" i="35"/>
  <c r="U72" i="35"/>
  <c r="T72" i="35"/>
  <c r="S72" i="35"/>
  <c r="R72" i="35"/>
  <c r="Q72" i="35"/>
  <c r="P72" i="35"/>
  <c r="O72" i="35"/>
  <c r="L72" i="35"/>
  <c r="K72" i="35"/>
  <c r="Y71" i="35"/>
  <c r="X71" i="35"/>
  <c r="V71" i="35"/>
  <c r="U71" i="35"/>
  <c r="T71" i="35"/>
  <c r="S71" i="35"/>
  <c r="R71" i="35"/>
  <c r="Q71" i="35"/>
  <c r="P71" i="35"/>
  <c r="O71" i="35"/>
  <c r="L71" i="35"/>
  <c r="K71" i="35"/>
  <c r="Y70" i="35"/>
  <c r="X70" i="35"/>
  <c r="V70" i="35"/>
  <c r="U70" i="35"/>
  <c r="T70" i="35"/>
  <c r="S70" i="35"/>
  <c r="R70" i="35"/>
  <c r="Q70" i="35"/>
  <c r="P70" i="35"/>
  <c r="O70" i="35"/>
  <c r="L70" i="35"/>
  <c r="K70" i="35"/>
  <c r="Y54" i="35"/>
  <c r="X54" i="35"/>
  <c r="V54" i="35"/>
  <c r="U54" i="35"/>
  <c r="T54" i="35"/>
  <c r="S54" i="35"/>
  <c r="R54" i="35"/>
  <c r="Q54" i="35"/>
  <c r="P54" i="35"/>
  <c r="O54" i="35"/>
  <c r="L54" i="35"/>
  <c r="K54" i="35"/>
  <c r="Y53" i="35"/>
  <c r="X53" i="35"/>
  <c r="V53" i="35"/>
  <c r="U53" i="35"/>
  <c r="T53" i="35"/>
  <c r="S53" i="35"/>
  <c r="R53" i="35"/>
  <c r="Q53" i="35"/>
  <c r="P53" i="35"/>
  <c r="O53" i="35"/>
  <c r="L53" i="35"/>
  <c r="K53" i="35"/>
  <c r="Y52" i="35"/>
  <c r="X52" i="35"/>
  <c r="V52" i="35"/>
  <c r="U52" i="35"/>
  <c r="T52" i="35"/>
  <c r="S52" i="35"/>
  <c r="R52" i="35"/>
  <c r="Q52" i="35"/>
  <c r="P52" i="35"/>
  <c r="O52" i="35"/>
  <c r="L52" i="35"/>
  <c r="K52" i="35"/>
  <c r="Y51" i="35"/>
  <c r="X51" i="35"/>
  <c r="V51" i="35"/>
  <c r="U51" i="35"/>
  <c r="T51" i="35"/>
  <c r="S51" i="35"/>
  <c r="R51" i="35"/>
  <c r="Q51" i="35"/>
  <c r="P51" i="35"/>
  <c r="O51" i="35"/>
  <c r="L51" i="35"/>
  <c r="K51" i="35"/>
  <c r="Y50" i="35"/>
  <c r="X50" i="35"/>
  <c r="V50" i="35"/>
  <c r="U50" i="35"/>
  <c r="T50" i="35"/>
  <c r="S50" i="35"/>
  <c r="R50" i="35"/>
  <c r="Q50" i="35"/>
  <c r="P50" i="35"/>
  <c r="O50" i="35"/>
  <c r="L50" i="35"/>
  <c r="K50" i="35"/>
  <c r="Y79" i="35"/>
  <c r="X79" i="35"/>
  <c r="V79" i="35"/>
  <c r="U79" i="35"/>
  <c r="T79" i="35"/>
  <c r="S79" i="35"/>
  <c r="R79" i="35"/>
  <c r="Q79" i="35"/>
  <c r="P79" i="35"/>
  <c r="O79" i="35"/>
  <c r="L79" i="35"/>
  <c r="K79" i="35"/>
  <c r="Y78" i="35"/>
  <c r="X78" i="35"/>
  <c r="V78" i="35"/>
  <c r="U78" i="35"/>
  <c r="T78" i="35"/>
  <c r="S78" i="35"/>
  <c r="R78" i="35"/>
  <c r="Q78" i="35"/>
  <c r="P78" i="35"/>
  <c r="O78" i="35"/>
  <c r="L78" i="35"/>
  <c r="K78" i="35"/>
  <c r="Y77" i="35"/>
  <c r="X77" i="35"/>
  <c r="V77" i="35"/>
  <c r="U77" i="35"/>
  <c r="T77" i="35"/>
  <c r="S77" i="35"/>
  <c r="R77" i="35"/>
  <c r="Q77" i="35"/>
  <c r="P77" i="35"/>
  <c r="O77" i="35"/>
  <c r="L77" i="35"/>
  <c r="K77" i="35"/>
  <c r="Y76" i="35"/>
  <c r="X76" i="35"/>
  <c r="V76" i="35"/>
  <c r="U76" i="35"/>
  <c r="T76" i="35"/>
  <c r="S76" i="35"/>
  <c r="R76" i="35"/>
  <c r="Q76" i="35"/>
  <c r="P76" i="35"/>
  <c r="O76" i="35"/>
  <c r="L76" i="35"/>
  <c r="K76" i="35"/>
  <c r="Y40" i="35"/>
  <c r="X40" i="35"/>
  <c r="V40" i="35"/>
  <c r="U40" i="35"/>
  <c r="T40" i="35"/>
  <c r="S40" i="35"/>
  <c r="R40" i="35"/>
  <c r="Q40" i="35"/>
  <c r="P40" i="35"/>
  <c r="O40" i="35"/>
  <c r="L40" i="35"/>
  <c r="K40" i="35"/>
  <c r="Y39" i="35"/>
  <c r="X39" i="35"/>
  <c r="V39" i="35"/>
  <c r="U39" i="35"/>
  <c r="T39" i="35"/>
  <c r="S39" i="35"/>
  <c r="R39" i="35"/>
  <c r="Q39" i="35"/>
  <c r="P39" i="35"/>
  <c r="O39" i="35"/>
  <c r="L39" i="35"/>
  <c r="K39" i="35"/>
  <c r="Y38" i="35"/>
  <c r="X38" i="35"/>
  <c r="V38" i="35"/>
  <c r="U38" i="35"/>
  <c r="T38" i="35"/>
  <c r="S38" i="35"/>
  <c r="R38" i="35"/>
  <c r="Q38" i="35"/>
  <c r="P38" i="35"/>
  <c r="O38" i="35"/>
  <c r="L38" i="35"/>
  <c r="K38" i="35"/>
  <c r="Y37" i="35"/>
  <c r="X37" i="35"/>
  <c r="V37" i="35"/>
  <c r="U37" i="35"/>
  <c r="T37" i="35"/>
  <c r="S37" i="35"/>
  <c r="R37" i="35"/>
  <c r="Q37" i="35"/>
  <c r="P37" i="35"/>
  <c r="O37" i="35"/>
  <c r="L37" i="35"/>
  <c r="K37" i="35"/>
  <c r="Y36" i="35"/>
  <c r="X36" i="35"/>
  <c r="V36" i="35"/>
  <c r="U36" i="35"/>
  <c r="T36" i="35"/>
  <c r="S36" i="35"/>
  <c r="R36" i="35"/>
  <c r="Q36" i="35"/>
  <c r="P36" i="35"/>
  <c r="O36" i="35"/>
  <c r="L36" i="35"/>
  <c r="K36" i="35"/>
  <c r="Y49" i="35"/>
  <c r="X49" i="35"/>
  <c r="V49" i="35"/>
  <c r="U49" i="35"/>
  <c r="T49" i="35"/>
  <c r="S49" i="35"/>
  <c r="R49" i="35"/>
  <c r="Q49" i="35"/>
  <c r="P49" i="35"/>
  <c r="O49" i="35"/>
  <c r="L49" i="35"/>
  <c r="K49" i="35"/>
  <c r="Y48" i="35"/>
  <c r="X48" i="35"/>
  <c r="V48" i="35"/>
  <c r="U48" i="35"/>
  <c r="T48" i="35"/>
  <c r="S48" i="35"/>
  <c r="R48" i="35"/>
  <c r="Q48" i="35"/>
  <c r="P48" i="35"/>
  <c r="O48" i="35"/>
  <c r="L48" i="35"/>
  <c r="K48" i="35"/>
  <c r="Y47" i="35"/>
  <c r="X47" i="35"/>
  <c r="V47" i="35"/>
  <c r="U47" i="35"/>
  <c r="T47" i="35"/>
  <c r="S47" i="35"/>
  <c r="R47" i="35"/>
  <c r="Q47" i="35"/>
  <c r="P47" i="35"/>
  <c r="O47" i="35"/>
  <c r="L47" i="35"/>
  <c r="K47" i="35"/>
  <c r="Y46" i="35"/>
  <c r="X46" i="35"/>
  <c r="V46" i="35"/>
  <c r="U46" i="35"/>
  <c r="T46" i="35"/>
  <c r="S46" i="35"/>
  <c r="R46" i="35"/>
  <c r="Q46" i="35"/>
  <c r="P46" i="35"/>
  <c r="O46" i="35"/>
  <c r="L46" i="35"/>
  <c r="K46" i="35"/>
  <c r="Y45" i="35"/>
  <c r="X45" i="35"/>
  <c r="V45" i="35"/>
  <c r="U45" i="35"/>
  <c r="T45" i="35"/>
  <c r="S45" i="35"/>
  <c r="R45" i="35"/>
  <c r="Q45" i="35"/>
  <c r="P45" i="35"/>
  <c r="O45" i="35"/>
  <c r="L45" i="35"/>
  <c r="K45" i="35"/>
  <c r="Y44" i="35"/>
  <c r="X44" i="35"/>
  <c r="V44" i="35"/>
  <c r="U44" i="35"/>
  <c r="T44" i="35"/>
  <c r="S44" i="35"/>
  <c r="R44" i="35"/>
  <c r="Q44" i="35"/>
  <c r="P44" i="35"/>
  <c r="O44" i="35"/>
  <c r="L44" i="35"/>
  <c r="K44" i="35"/>
  <c r="Y43" i="35"/>
  <c r="X43" i="35"/>
  <c r="V43" i="35"/>
  <c r="U43" i="35"/>
  <c r="T43" i="35"/>
  <c r="S43" i="35"/>
  <c r="R43" i="35"/>
  <c r="Q43" i="35"/>
  <c r="P43" i="35"/>
  <c r="O43" i="35"/>
  <c r="L43" i="35"/>
  <c r="K43" i="35"/>
  <c r="Y42" i="35"/>
  <c r="X42" i="35"/>
  <c r="V42" i="35"/>
  <c r="U42" i="35"/>
  <c r="T42" i="35"/>
  <c r="S42" i="35"/>
  <c r="R42" i="35"/>
  <c r="Q42" i="35"/>
  <c r="P42" i="35"/>
  <c r="O42" i="35"/>
  <c r="L42" i="35"/>
  <c r="K42" i="35"/>
  <c r="Y41" i="35"/>
  <c r="X41" i="35"/>
  <c r="V41" i="35"/>
  <c r="U41" i="35"/>
  <c r="T41" i="35"/>
  <c r="S41" i="35"/>
  <c r="R41" i="35"/>
  <c r="Q41" i="35"/>
  <c r="P41" i="35"/>
  <c r="O41" i="35"/>
  <c r="L41" i="35"/>
  <c r="K41" i="35"/>
  <c r="Y20" i="35"/>
  <c r="X20" i="35"/>
  <c r="V20" i="35"/>
  <c r="U20" i="35"/>
  <c r="T20" i="35"/>
  <c r="S20" i="35"/>
  <c r="R20" i="35"/>
  <c r="Q20" i="35"/>
  <c r="P20" i="35"/>
  <c r="O20" i="35"/>
  <c r="L20" i="35"/>
  <c r="K20" i="35"/>
  <c r="Z124" i="43" l="1"/>
  <c r="Y124" i="43"/>
  <c r="W124" i="43"/>
  <c r="V124" i="43"/>
  <c r="U124" i="43"/>
  <c r="T124" i="43"/>
  <c r="S124" i="43"/>
  <c r="R124" i="43"/>
  <c r="Q124" i="43"/>
  <c r="P124" i="43"/>
  <c r="M124" i="43"/>
  <c r="L124" i="43"/>
  <c r="Z123" i="43"/>
  <c r="Y123" i="43"/>
  <c r="W123" i="43"/>
  <c r="V123" i="43"/>
  <c r="U123" i="43"/>
  <c r="T123" i="43"/>
  <c r="S123" i="43"/>
  <c r="R123" i="43"/>
  <c r="Q123" i="43"/>
  <c r="P123" i="43"/>
  <c r="M123" i="43"/>
  <c r="L123" i="43"/>
  <c r="Z122" i="43"/>
  <c r="Y122" i="43"/>
  <c r="W122" i="43"/>
  <c r="V122" i="43"/>
  <c r="U122" i="43"/>
  <c r="T122" i="43"/>
  <c r="S122" i="43"/>
  <c r="R122" i="43"/>
  <c r="Q122" i="43"/>
  <c r="P122" i="43"/>
  <c r="M122" i="43"/>
  <c r="L122" i="43"/>
  <c r="Z121" i="43"/>
  <c r="Y121" i="43"/>
  <c r="W121" i="43"/>
  <c r="V121" i="43"/>
  <c r="U121" i="43"/>
  <c r="T121" i="43"/>
  <c r="S121" i="43"/>
  <c r="R121" i="43"/>
  <c r="Q121" i="43"/>
  <c r="P121" i="43"/>
  <c r="M121" i="43"/>
  <c r="L121" i="43"/>
  <c r="Z126" i="43"/>
  <c r="Y126" i="43"/>
  <c r="W126" i="43"/>
  <c r="V126" i="43"/>
  <c r="U126" i="43"/>
  <c r="T126" i="43"/>
  <c r="S126" i="43"/>
  <c r="R126" i="43"/>
  <c r="Q126" i="43"/>
  <c r="P126" i="43"/>
  <c r="M126" i="43"/>
  <c r="L126" i="43"/>
  <c r="Z125" i="43"/>
  <c r="Y125" i="43"/>
  <c r="W125" i="43"/>
  <c r="V125" i="43"/>
  <c r="U125" i="43"/>
  <c r="T125" i="43"/>
  <c r="S125" i="43"/>
  <c r="R125" i="43"/>
  <c r="Q125" i="43"/>
  <c r="P125" i="43"/>
  <c r="M125" i="43"/>
  <c r="L125" i="43"/>
  <c r="Y149" i="34" l="1"/>
  <c r="X149" i="34"/>
  <c r="V149" i="34"/>
  <c r="U149" i="34"/>
  <c r="T149" i="34"/>
  <c r="S149" i="34"/>
  <c r="R149" i="34"/>
  <c r="Q149" i="34"/>
  <c r="P149" i="34"/>
  <c r="O149" i="34"/>
  <c r="L149" i="34"/>
  <c r="K149" i="34"/>
  <c r="Y148" i="34"/>
  <c r="X148" i="34"/>
  <c r="V148" i="34"/>
  <c r="U148" i="34"/>
  <c r="T148" i="34"/>
  <c r="S148" i="34"/>
  <c r="R148" i="34"/>
  <c r="Q148" i="34"/>
  <c r="P148" i="34"/>
  <c r="O148" i="34"/>
  <c r="L148" i="34"/>
  <c r="K148" i="34"/>
  <c r="Y147" i="34"/>
  <c r="X147" i="34"/>
  <c r="V147" i="34"/>
  <c r="U147" i="34"/>
  <c r="T147" i="34"/>
  <c r="S147" i="34"/>
  <c r="R147" i="34"/>
  <c r="Q147" i="34"/>
  <c r="P147" i="34"/>
  <c r="O147" i="34"/>
  <c r="L147" i="34"/>
  <c r="K147" i="34"/>
  <c r="Y146" i="34"/>
  <c r="X146" i="34"/>
  <c r="V146" i="34"/>
  <c r="U146" i="34"/>
  <c r="T146" i="34"/>
  <c r="S146" i="34"/>
  <c r="R146" i="34"/>
  <c r="Q146" i="34"/>
  <c r="P146" i="34"/>
  <c r="O146" i="34"/>
  <c r="L146" i="34"/>
  <c r="K146" i="34"/>
  <c r="Y145" i="34"/>
  <c r="X145" i="34"/>
  <c r="V145" i="34"/>
  <c r="U145" i="34"/>
  <c r="T145" i="34"/>
  <c r="S145" i="34"/>
  <c r="R145" i="34"/>
  <c r="Q145" i="34"/>
  <c r="P145" i="34"/>
  <c r="O145" i="34"/>
  <c r="L145" i="34"/>
  <c r="K145" i="34"/>
  <c r="Y144" i="34"/>
  <c r="X144" i="34"/>
  <c r="V144" i="34"/>
  <c r="U144" i="34"/>
  <c r="T144" i="34"/>
  <c r="S144" i="34"/>
  <c r="R144" i="34"/>
  <c r="Q144" i="34"/>
  <c r="P144" i="34"/>
  <c r="O144" i="34"/>
  <c r="L144" i="34"/>
  <c r="K144" i="34"/>
  <c r="Y143" i="34"/>
  <c r="X143" i="34"/>
  <c r="V143" i="34"/>
  <c r="U143" i="34"/>
  <c r="T143" i="34"/>
  <c r="S143" i="34"/>
  <c r="R143" i="34"/>
  <c r="Q143" i="34"/>
  <c r="P143" i="34"/>
  <c r="O143" i="34"/>
  <c r="L143" i="34"/>
  <c r="K143" i="34"/>
  <c r="Y154" i="34"/>
  <c r="X154" i="34"/>
  <c r="V154" i="34"/>
  <c r="U154" i="34"/>
  <c r="T154" i="34"/>
  <c r="S154" i="34"/>
  <c r="R154" i="34"/>
  <c r="Q154" i="34"/>
  <c r="P154" i="34"/>
  <c r="O154" i="34"/>
  <c r="L154" i="34"/>
  <c r="K154" i="34"/>
  <c r="Y153" i="34"/>
  <c r="X153" i="34"/>
  <c r="V153" i="34"/>
  <c r="U153" i="34"/>
  <c r="T153" i="34"/>
  <c r="S153" i="34"/>
  <c r="R153" i="34"/>
  <c r="Q153" i="34"/>
  <c r="P153" i="34"/>
  <c r="O153" i="34"/>
  <c r="L153" i="34"/>
  <c r="K153" i="34"/>
  <c r="Y152" i="34"/>
  <c r="X152" i="34"/>
  <c r="V152" i="34"/>
  <c r="U152" i="34"/>
  <c r="T152" i="34"/>
  <c r="S152" i="34"/>
  <c r="R152" i="34"/>
  <c r="Q152" i="34"/>
  <c r="P152" i="34"/>
  <c r="O152" i="34"/>
  <c r="L152" i="34"/>
  <c r="K152" i="34"/>
  <c r="Y151" i="34"/>
  <c r="X151" i="34"/>
  <c r="V151" i="34"/>
  <c r="U151" i="34"/>
  <c r="T151" i="34"/>
  <c r="S151" i="34"/>
  <c r="R151" i="34"/>
  <c r="Q151" i="34"/>
  <c r="P151" i="34"/>
  <c r="O151" i="34"/>
  <c r="L151" i="34"/>
  <c r="K151" i="34"/>
  <c r="Y150" i="34"/>
  <c r="X150" i="34"/>
  <c r="V150" i="34"/>
  <c r="U150" i="34"/>
  <c r="T150" i="34"/>
  <c r="S150" i="34"/>
  <c r="R150" i="34"/>
  <c r="Q150" i="34"/>
  <c r="P150" i="34"/>
  <c r="O150" i="34"/>
  <c r="L150" i="34"/>
  <c r="K150" i="34"/>
  <c r="Y141" i="34"/>
  <c r="X141" i="34"/>
  <c r="V141" i="34"/>
  <c r="U141" i="34"/>
  <c r="T141" i="34"/>
  <c r="S141" i="34"/>
  <c r="R141" i="34"/>
  <c r="Q141" i="34"/>
  <c r="P141" i="34"/>
  <c r="O141" i="34"/>
  <c r="L141" i="34"/>
  <c r="K141" i="34"/>
  <c r="Y140" i="34"/>
  <c r="X140" i="34"/>
  <c r="V140" i="34"/>
  <c r="U140" i="34"/>
  <c r="T140" i="34"/>
  <c r="S140" i="34"/>
  <c r="R140" i="34"/>
  <c r="Q140" i="34"/>
  <c r="P140" i="34"/>
  <c r="O140" i="34"/>
  <c r="L140" i="34"/>
  <c r="K140" i="34"/>
  <c r="Y139" i="34"/>
  <c r="X139" i="34"/>
  <c r="V139" i="34"/>
  <c r="U139" i="34"/>
  <c r="T139" i="34"/>
  <c r="S139" i="34"/>
  <c r="R139" i="34"/>
  <c r="Q139" i="34"/>
  <c r="P139" i="34"/>
  <c r="O139" i="34"/>
  <c r="L139" i="34"/>
  <c r="K139" i="34"/>
  <c r="Y138" i="34"/>
  <c r="X138" i="34"/>
  <c r="V138" i="34"/>
  <c r="U138" i="34"/>
  <c r="T138" i="34"/>
  <c r="S138" i="34"/>
  <c r="R138" i="34"/>
  <c r="Q138" i="34"/>
  <c r="P138" i="34"/>
  <c r="O138" i="34"/>
  <c r="L138" i="34"/>
  <c r="K138" i="34"/>
  <c r="Y137" i="34"/>
  <c r="X137" i="34"/>
  <c r="V137" i="34"/>
  <c r="U137" i="34"/>
  <c r="T137" i="34"/>
  <c r="S137" i="34"/>
  <c r="R137" i="34"/>
  <c r="Q137" i="34"/>
  <c r="P137" i="34"/>
  <c r="O137" i="34"/>
  <c r="L137" i="34"/>
  <c r="K137" i="34"/>
  <c r="Y136" i="34"/>
  <c r="X136" i="34"/>
  <c r="V136" i="34"/>
  <c r="U136" i="34"/>
  <c r="T136" i="34"/>
  <c r="S136" i="34"/>
  <c r="R136" i="34"/>
  <c r="Q136" i="34"/>
  <c r="P136" i="34"/>
  <c r="O136" i="34"/>
  <c r="L136" i="34"/>
  <c r="K136" i="34"/>
  <c r="Y135" i="34"/>
  <c r="X135" i="34"/>
  <c r="V135" i="34"/>
  <c r="U135" i="34"/>
  <c r="T135" i="34"/>
  <c r="S135" i="34"/>
  <c r="R135" i="34"/>
  <c r="Q135" i="34"/>
  <c r="P135" i="34"/>
  <c r="O135" i="34"/>
  <c r="L135" i="34"/>
  <c r="K135" i="34"/>
  <c r="Y155" i="34"/>
  <c r="X155" i="34"/>
  <c r="V155" i="34"/>
  <c r="U155" i="34"/>
  <c r="T155" i="34"/>
  <c r="S155" i="34"/>
  <c r="R155" i="34"/>
  <c r="Q155" i="34"/>
  <c r="P155" i="34"/>
  <c r="O155" i="34"/>
  <c r="L155" i="34"/>
  <c r="K155" i="34"/>
  <c r="Y133" i="34"/>
  <c r="X133" i="34"/>
  <c r="V133" i="34"/>
  <c r="U133" i="34"/>
  <c r="T133" i="34"/>
  <c r="S133" i="34"/>
  <c r="R133" i="34"/>
  <c r="Q133" i="34"/>
  <c r="P133" i="34"/>
  <c r="O133" i="34"/>
  <c r="L133" i="34"/>
  <c r="K133" i="34"/>
  <c r="Y132" i="34"/>
  <c r="X132" i="34"/>
  <c r="V132" i="34"/>
  <c r="U132" i="34"/>
  <c r="T132" i="34"/>
  <c r="S132" i="34"/>
  <c r="R132" i="34"/>
  <c r="Q132" i="34"/>
  <c r="P132" i="34"/>
  <c r="O132" i="34"/>
  <c r="L132" i="34"/>
  <c r="K132" i="34"/>
  <c r="Y131" i="34"/>
  <c r="X131" i="34"/>
  <c r="V131" i="34"/>
  <c r="U131" i="34"/>
  <c r="T131" i="34"/>
  <c r="S131" i="34"/>
  <c r="R131" i="34"/>
  <c r="Q131" i="34"/>
  <c r="P131" i="34"/>
  <c r="O131" i="34"/>
  <c r="L131" i="34"/>
  <c r="K131" i="34"/>
  <c r="Y130" i="34"/>
  <c r="X130" i="34"/>
  <c r="V130" i="34"/>
  <c r="U130" i="34"/>
  <c r="T130" i="34"/>
  <c r="S130" i="34"/>
  <c r="R130" i="34"/>
  <c r="Q130" i="34"/>
  <c r="P130" i="34"/>
  <c r="O130" i="34"/>
  <c r="L130" i="34"/>
  <c r="K130" i="34"/>
  <c r="Y129" i="34"/>
  <c r="X129" i="34"/>
  <c r="V129" i="34"/>
  <c r="U129" i="34"/>
  <c r="T129" i="34"/>
  <c r="S129" i="34"/>
  <c r="R129" i="34"/>
  <c r="Q129" i="34"/>
  <c r="P129" i="34"/>
  <c r="O129" i="34"/>
  <c r="L129" i="34"/>
  <c r="K129" i="34"/>
  <c r="Y128" i="34"/>
  <c r="X128" i="34"/>
  <c r="V128" i="34"/>
  <c r="U128" i="34"/>
  <c r="T128" i="34"/>
  <c r="S128" i="34"/>
  <c r="R128" i="34"/>
  <c r="Q128" i="34"/>
  <c r="P128" i="34"/>
  <c r="O128" i="34"/>
  <c r="L128" i="34"/>
  <c r="K128" i="34"/>
  <c r="Y127" i="34"/>
  <c r="X127" i="34"/>
  <c r="V127" i="34"/>
  <c r="U127" i="34"/>
  <c r="T127" i="34"/>
  <c r="S127" i="34"/>
  <c r="R127" i="34"/>
  <c r="Q127" i="34"/>
  <c r="P127" i="34"/>
  <c r="O127" i="34"/>
  <c r="L127" i="34"/>
  <c r="K127" i="34"/>
  <c r="Y109" i="34"/>
  <c r="X109" i="34"/>
  <c r="V109" i="34"/>
  <c r="U109" i="34"/>
  <c r="T109" i="34"/>
  <c r="S109" i="34"/>
  <c r="R109" i="34"/>
  <c r="Q109" i="34"/>
  <c r="P109" i="34"/>
  <c r="O109" i="34"/>
  <c r="L109" i="34"/>
  <c r="K109" i="34"/>
  <c r="Y110" i="34"/>
  <c r="X110" i="34"/>
  <c r="V110" i="34"/>
  <c r="U110" i="34"/>
  <c r="T110" i="34"/>
  <c r="S110" i="34"/>
  <c r="R110" i="34"/>
  <c r="Q110" i="34"/>
  <c r="P110" i="34"/>
  <c r="O110" i="34"/>
  <c r="L110" i="34"/>
  <c r="K110" i="34"/>
  <c r="Y108" i="34"/>
  <c r="X108" i="34"/>
  <c r="V108" i="34"/>
  <c r="U108" i="34"/>
  <c r="T108" i="34"/>
  <c r="S108" i="34"/>
  <c r="R108" i="34"/>
  <c r="Q108" i="34"/>
  <c r="P108" i="34"/>
  <c r="O108" i="34"/>
  <c r="L108" i="34"/>
  <c r="K108" i="34"/>
  <c r="Y107" i="34"/>
  <c r="X107" i="34"/>
  <c r="V107" i="34"/>
  <c r="U107" i="34"/>
  <c r="T107" i="34"/>
  <c r="S107" i="34"/>
  <c r="R107" i="34"/>
  <c r="Q107" i="34"/>
  <c r="P107" i="34"/>
  <c r="O107" i="34"/>
  <c r="L107" i="34"/>
  <c r="K107" i="34"/>
  <c r="Y106" i="34"/>
  <c r="X106" i="34"/>
  <c r="V106" i="34"/>
  <c r="U106" i="34"/>
  <c r="T106" i="34"/>
  <c r="S106" i="34"/>
  <c r="R106" i="34"/>
  <c r="Q106" i="34"/>
  <c r="P106" i="34"/>
  <c r="O106" i="34"/>
  <c r="L106" i="34"/>
  <c r="K106" i="34"/>
  <c r="Y105" i="34"/>
  <c r="X105" i="34"/>
  <c r="V105" i="34"/>
  <c r="U105" i="34"/>
  <c r="T105" i="34"/>
  <c r="S105" i="34"/>
  <c r="R105" i="34"/>
  <c r="Q105" i="34"/>
  <c r="P105" i="34"/>
  <c r="O105" i="34"/>
  <c r="L105" i="34"/>
  <c r="K105" i="34"/>
  <c r="Y104" i="34"/>
  <c r="X104" i="34"/>
  <c r="V104" i="34"/>
  <c r="U104" i="34"/>
  <c r="T104" i="34"/>
  <c r="S104" i="34"/>
  <c r="R104" i="34"/>
  <c r="Q104" i="34"/>
  <c r="P104" i="34"/>
  <c r="O104" i="34"/>
  <c r="L104" i="34"/>
  <c r="K104" i="34"/>
  <c r="Y103" i="34"/>
  <c r="X103" i="34"/>
  <c r="V103" i="34"/>
  <c r="U103" i="34"/>
  <c r="T103" i="34"/>
  <c r="S103" i="34"/>
  <c r="R103" i="34"/>
  <c r="Q103" i="34"/>
  <c r="P103" i="34"/>
  <c r="O103" i="34"/>
  <c r="L103" i="34"/>
  <c r="K103" i="34"/>
  <c r="Y68" i="34"/>
  <c r="X68" i="34"/>
  <c r="V68" i="34"/>
  <c r="U68" i="34"/>
  <c r="T68" i="34"/>
  <c r="S68" i="34"/>
  <c r="R68" i="34"/>
  <c r="Q68" i="34"/>
  <c r="P68" i="34"/>
  <c r="O68" i="34"/>
  <c r="L68" i="34"/>
  <c r="K68" i="34"/>
  <c r="Y67" i="34"/>
  <c r="X67" i="34"/>
  <c r="V67" i="34"/>
  <c r="U67" i="34"/>
  <c r="T67" i="34"/>
  <c r="S67" i="34"/>
  <c r="R67" i="34"/>
  <c r="Q67" i="34"/>
  <c r="P67" i="34"/>
  <c r="O67" i="34"/>
  <c r="L67" i="34"/>
  <c r="K67" i="34"/>
  <c r="Y66" i="34"/>
  <c r="X66" i="34"/>
  <c r="V66" i="34"/>
  <c r="U66" i="34"/>
  <c r="T66" i="34"/>
  <c r="S66" i="34"/>
  <c r="R66" i="34"/>
  <c r="Q66" i="34"/>
  <c r="P66" i="34"/>
  <c r="O66" i="34"/>
  <c r="L66" i="34"/>
  <c r="K66" i="34"/>
  <c r="Y49" i="34"/>
  <c r="X49" i="34"/>
  <c r="V49" i="34"/>
  <c r="U49" i="34"/>
  <c r="T49" i="34"/>
  <c r="S49" i="34"/>
  <c r="R49" i="34"/>
  <c r="Q49" i="34"/>
  <c r="P49" i="34"/>
  <c r="O49" i="34"/>
  <c r="L49" i="34"/>
  <c r="K49" i="34"/>
  <c r="Y48" i="34"/>
  <c r="X48" i="34"/>
  <c r="V48" i="34"/>
  <c r="U48" i="34"/>
  <c r="T48" i="34"/>
  <c r="S48" i="34"/>
  <c r="R48" i="34"/>
  <c r="Q48" i="34"/>
  <c r="P48" i="34"/>
  <c r="O48" i="34"/>
  <c r="L48" i="34"/>
  <c r="K48" i="34"/>
  <c r="Y47" i="34"/>
  <c r="X47" i="34"/>
  <c r="V47" i="34"/>
  <c r="U47" i="34"/>
  <c r="T47" i="34"/>
  <c r="S47" i="34"/>
  <c r="R47" i="34"/>
  <c r="Q47" i="34"/>
  <c r="P47" i="34"/>
  <c r="O47" i="34"/>
  <c r="L47" i="34"/>
  <c r="K47" i="34"/>
  <c r="Y46" i="34"/>
  <c r="X46" i="34"/>
  <c r="V46" i="34"/>
  <c r="U46" i="34"/>
  <c r="T46" i="34"/>
  <c r="S46" i="34"/>
  <c r="R46" i="34"/>
  <c r="Q46" i="34"/>
  <c r="P46" i="34"/>
  <c r="O46" i="34"/>
  <c r="L46" i="34"/>
  <c r="K46" i="34"/>
  <c r="Y28" i="34"/>
  <c r="X28" i="34"/>
  <c r="V28" i="34"/>
  <c r="U28" i="34"/>
  <c r="T28" i="34"/>
  <c r="S28" i="34"/>
  <c r="R28" i="34"/>
  <c r="Q28" i="34"/>
  <c r="P28" i="34"/>
  <c r="O28" i="34"/>
  <c r="L28" i="34"/>
  <c r="K28" i="34"/>
  <c r="Y27" i="34"/>
  <c r="X27" i="34"/>
  <c r="V27" i="34"/>
  <c r="U27" i="34"/>
  <c r="T27" i="34"/>
  <c r="S27" i="34"/>
  <c r="R27" i="34"/>
  <c r="Q27" i="34"/>
  <c r="P27" i="34"/>
  <c r="O27" i="34"/>
  <c r="L27" i="34"/>
  <c r="K27" i="34"/>
  <c r="Y29" i="34"/>
  <c r="X29" i="34"/>
  <c r="V29" i="34"/>
  <c r="U29" i="34"/>
  <c r="T29" i="34"/>
  <c r="S29" i="34"/>
  <c r="R29" i="34"/>
  <c r="Q29" i="34"/>
  <c r="P29" i="34"/>
  <c r="O29" i="34"/>
  <c r="L29" i="34"/>
  <c r="K29" i="34"/>
  <c r="Y26" i="34"/>
  <c r="X26" i="34"/>
  <c r="V26" i="34"/>
  <c r="U26" i="34"/>
  <c r="T26" i="34"/>
  <c r="S26" i="34"/>
  <c r="R26" i="34"/>
  <c r="Q26" i="34"/>
  <c r="P26" i="34"/>
  <c r="O26" i="34"/>
  <c r="L26" i="34"/>
  <c r="K26" i="34"/>
  <c r="Y25" i="34"/>
  <c r="X25" i="34"/>
  <c r="V25" i="34"/>
  <c r="U25" i="34"/>
  <c r="T25" i="34"/>
  <c r="S25" i="34"/>
  <c r="R25" i="34"/>
  <c r="Q25" i="34"/>
  <c r="P25" i="34"/>
  <c r="O25" i="34"/>
  <c r="L25" i="34"/>
  <c r="K25" i="34"/>
  <c r="Y24" i="34"/>
  <c r="X24" i="34"/>
  <c r="V24" i="34"/>
  <c r="U24" i="34"/>
  <c r="T24" i="34"/>
  <c r="S24" i="34"/>
  <c r="R24" i="34"/>
  <c r="Q24" i="34"/>
  <c r="P24" i="34"/>
  <c r="O24" i="34"/>
  <c r="L24" i="34"/>
  <c r="K24" i="34"/>
  <c r="Y63" i="37" l="1"/>
  <c r="X63" i="37"/>
  <c r="V63" i="37"/>
  <c r="U63" i="37"/>
  <c r="T63" i="37"/>
  <c r="S63" i="37"/>
  <c r="R63" i="37"/>
  <c r="Q63" i="37"/>
  <c r="P63" i="37"/>
  <c r="O63" i="37"/>
  <c r="L63" i="37"/>
  <c r="K63" i="37"/>
  <c r="J30" i="54"/>
  <c r="Y163" i="34"/>
  <c r="X163" i="34"/>
  <c r="V163" i="34"/>
  <c r="U163" i="34"/>
  <c r="T163" i="34"/>
  <c r="S163" i="34"/>
  <c r="R163" i="34"/>
  <c r="Q163" i="34"/>
  <c r="P163" i="34"/>
  <c r="O163" i="34"/>
  <c r="L163" i="34"/>
  <c r="K163" i="34"/>
  <c r="Y161" i="34"/>
  <c r="X161" i="34"/>
  <c r="V161" i="34"/>
  <c r="U161" i="34"/>
  <c r="T161" i="34"/>
  <c r="S161" i="34"/>
  <c r="R161" i="34"/>
  <c r="Q161" i="34"/>
  <c r="P161" i="34"/>
  <c r="O161" i="34"/>
  <c r="L161" i="34"/>
  <c r="K161" i="34"/>
  <c r="Z192" i="33" l="1"/>
  <c r="Y192" i="33"/>
  <c r="W192" i="33"/>
  <c r="V192" i="33"/>
  <c r="U192" i="33"/>
  <c r="T192" i="33"/>
  <c r="S192" i="33"/>
  <c r="R192" i="33"/>
  <c r="Q192" i="33"/>
  <c r="P192" i="33"/>
  <c r="M192" i="33"/>
  <c r="L192" i="33"/>
  <c r="Z191" i="33"/>
  <c r="Y191" i="33"/>
  <c r="W191" i="33"/>
  <c r="V191" i="33"/>
  <c r="U191" i="33"/>
  <c r="T191" i="33"/>
  <c r="S191" i="33"/>
  <c r="R191" i="33"/>
  <c r="Q191" i="33"/>
  <c r="P191" i="33"/>
  <c r="M191" i="33"/>
  <c r="L191" i="33"/>
  <c r="Z190" i="33"/>
  <c r="Y190" i="33"/>
  <c r="W190" i="33"/>
  <c r="V190" i="33"/>
  <c r="U190" i="33"/>
  <c r="T190" i="33"/>
  <c r="S190" i="33"/>
  <c r="R190" i="33"/>
  <c r="Q190" i="33"/>
  <c r="P190" i="33"/>
  <c r="M190" i="33"/>
  <c r="L190" i="33"/>
  <c r="Z189" i="33"/>
  <c r="Y189" i="33"/>
  <c r="W189" i="33"/>
  <c r="V189" i="33"/>
  <c r="U189" i="33"/>
  <c r="T189" i="33"/>
  <c r="S189" i="33"/>
  <c r="R189" i="33"/>
  <c r="Q189" i="33"/>
  <c r="P189" i="33"/>
  <c r="M189" i="33"/>
  <c r="L189" i="33"/>
  <c r="Z196" i="33"/>
  <c r="Y196" i="33"/>
  <c r="W196" i="33"/>
  <c r="V196" i="33"/>
  <c r="U196" i="33"/>
  <c r="T196" i="33"/>
  <c r="S196" i="33"/>
  <c r="R196" i="33"/>
  <c r="Q196" i="33"/>
  <c r="P196" i="33"/>
  <c r="M196" i="33"/>
  <c r="L196" i="33"/>
  <c r="Z195" i="33"/>
  <c r="Y195" i="33"/>
  <c r="W195" i="33"/>
  <c r="V195" i="33"/>
  <c r="U195" i="33"/>
  <c r="T195" i="33"/>
  <c r="S195" i="33"/>
  <c r="R195" i="33"/>
  <c r="Q195" i="33"/>
  <c r="P195" i="33"/>
  <c r="M195" i="33"/>
  <c r="L195" i="33"/>
  <c r="Z194" i="33"/>
  <c r="Y194" i="33"/>
  <c r="W194" i="33"/>
  <c r="V194" i="33"/>
  <c r="U194" i="33"/>
  <c r="T194" i="33"/>
  <c r="S194" i="33"/>
  <c r="R194" i="33"/>
  <c r="Q194" i="33"/>
  <c r="P194" i="33"/>
  <c r="M194" i="33"/>
  <c r="L194" i="33"/>
  <c r="Z193" i="33"/>
  <c r="Y193" i="33"/>
  <c r="W193" i="33"/>
  <c r="V193" i="33"/>
  <c r="U193" i="33"/>
  <c r="T193" i="33"/>
  <c r="S193" i="33"/>
  <c r="R193" i="33"/>
  <c r="Q193" i="33"/>
  <c r="P193" i="33"/>
  <c r="M193" i="33"/>
  <c r="L193" i="33"/>
  <c r="Z188" i="33"/>
  <c r="Y188" i="33"/>
  <c r="W188" i="33"/>
  <c r="V188" i="33"/>
  <c r="U188" i="33"/>
  <c r="T188" i="33"/>
  <c r="S188" i="33"/>
  <c r="R188" i="33"/>
  <c r="Q188" i="33"/>
  <c r="P188" i="33"/>
  <c r="M188" i="33"/>
  <c r="L188" i="33"/>
  <c r="Z187" i="33"/>
  <c r="Y187" i="33"/>
  <c r="W187" i="33"/>
  <c r="V187" i="33"/>
  <c r="U187" i="33"/>
  <c r="T187" i="33"/>
  <c r="S187" i="33"/>
  <c r="R187" i="33"/>
  <c r="Q187" i="33"/>
  <c r="P187" i="33"/>
  <c r="M187" i="33"/>
  <c r="L187" i="33"/>
  <c r="Z186" i="33"/>
  <c r="Y186" i="33"/>
  <c r="W186" i="33"/>
  <c r="V186" i="33"/>
  <c r="U186" i="33"/>
  <c r="T186" i="33"/>
  <c r="S186" i="33"/>
  <c r="R186" i="33"/>
  <c r="Q186" i="33"/>
  <c r="P186" i="33"/>
  <c r="M186" i="33"/>
  <c r="L186" i="33"/>
  <c r="Z185" i="33"/>
  <c r="Y185" i="33"/>
  <c r="W185" i="33"/>
  <c r="V185" i="33"/>
  <c r="U185" i="33"/>
  <c r="T185" i="33"/>
  <c r="S185" i="33"/>
  <c r="R185" i="33"/>
  <c r="Q185" i="33"/>
  <c r="P185" i="33"/>
  <c r="M185" i="33"/>
  <c r="L185" i="33"/>
  <c r="Z184" i="33"/>
  <c r="Y184" i="33"/>
  <c r="W184" i="33"/>
  <c r="V184" i="33"/>
  <c r="U184" i="33"/>
  <c r="T184" i="33"/>
  <c r="S184" i="33"/>
  <c r="R184" i="33"/>
  <c r="Q184" i="33"/>
  <c r="P184" i="33"/>
  <c r="M184" i="33"/>
  <c r="L184" i="33"/>
  <c r="Z164" i="33"/>
  <c r="Y164" i="33"/>
  <c r="W164" i="33"/>
  <c r="V164" i="33"/>
  <c r="U164" i="33"/>
  <c r="T164" i="33"/>
  <c r="S164" i="33"/>
  <c r="R164" i="33"/>
  <c r="Q164" i="33"/>
  <c r="P164" i="33"/>
  <c r="M164" i="33"/>
  <c r="L164" i="33"/>
  <c r="Z163" i="33"/>
  <c r="Y163" i="33"/>
  <c r="W163" i="33"/>
  <c r="V163" i="33"/>
  <c r="U163" i="33"/>
  <c r="T163" i="33"/>
  <c r="S163" i="33"/>
  <c r="R163" i="33"/>
  <c r="Q163" i="33"/>
  <c r="P163" i="33"/>
  <c r="M163" i="33"/>
  <c r="L163" i="33"/>
  <c r="Z162" i="33"/>
  <c r="Y162" i="33"/>
  <c r="W162" i="33"/>
  <c r="V162" i="33"/>
  <c r="U162" i="33"/>
  <c r="T162" i="33"/>
  <c r="S162" i="33"/>
  <c r="R162" i="33"/>
  <c r="Q162" i="33"/>
  <c r="P162" i="33"/>
  <c r="M162" i="33"/>
  <c r="L162" i="33"/>
  <c r="Z161" i="33"/>
  <c r="Y161" i="33"/>
  <c r="W161" i="33"/>
  <c r="V161" i="33"/>
  <c r="U161" i="33"/>
  <c r="T161" i="33"/>
  <c r="S161" i="33"/>
  <c r="R161" i="33"/>
  <c r="Q161" i="33"/>
  <c r="P161" i="33"/>
  <c r="M161" i="33"/>
  <c r="L161" i="33"/>
  <c r="Z160" i="33"/>
  <c r="Y160" i="33"/>
  <c r="W160" i="33"/>
  <c r="V160" i="33"/>
  <c r="U160" i="33"/>
  <c r="T160" i="33"/>
  <c r="S160" i="33"/>
  <c r="R160" i="33"/>
  <c r="Q160" i="33"/>
  <c r="P160" i="33"/>
  <c r="M160" i="33"/>
  <c r="L160" i="33"/>
  <c r="Z159" i="33"/>
  <c r="Y159" i="33"/>
  <c r="W159" i="33"/>
  <c r="V159" i="33"/>
  <c r="U159" i="33"/>
  <c r="T159" i="33"/>
  <c r="S159" i="33"/>
  <c r="R159" i="33"/>
  <c r="Q159" i="33"/>
  <c r="P159" i="33"/>
  <c r="M159" i="33"/>
  <c r="L159" i="33"/>
  <c r="Z158" i="33"/>
  <c r="Y158" i="33"/>
  <c r="W158" i="33"/>
  <c r="V158" i="33"/>
  <c r="U158" i="33"/>
  <c r="T158" i="33"/>
  <c r="S158" i="33"/>
  <c r="R158" i="33"/>
  <c r="Q158" i="33"/>
  <c r="P158" i="33"/>
  <c r="M158" i="33"/>
  <c r="L158" i="33"/>
  <c r="Z157" i="33"/>
  <c r="Y157" i="33"/>
  <c r="W157" i="33"/>
  <c r="V157" i="33"/>
  <c r="U157" i="33"/>
  <c r="T157" i="33"/>
  <c r="S157" i="33"/>
  <c r="R157" i="33"/>
  <c r="Q157" i="33"/>
  <c r="P157" i="33"/>
  <c r="M157" i="33"/>
  <c r="L157" i="33"/>
  <c r="Z156" i="33"/>
  <c r="Y156" i="33"/>
  <c r="W156" i="33"/>
  <c r="V156" i="33"/>
  <c r="U156" i="33"/>
  <c r="T156" i="33"/>
  <c r="S156" i="33"/>
  <c r="R156" i="33"/>
  <c r="Q156" i="33"/>
  <c r="P156" i="33"/>
  <c r="M156" i="33"/>
  <c r="L156" i="33"/>
  <c r="Z173" i="33"/>
  <c r="Y173" i="33"/>
  <c r="W173" i="33"/>
  <c r="V173" i="33"/>
  <c r="U173" i="33"/>
  <c r="T173" i="33"/>
  <c r="S173" i="33"/>
  <c r="R173" i="33"/>
  <c r="Q173" i="33"/>
  <c r="P173" i="33"/>
  <c r="M173" i="33"/>
  <c r="L173" i="33"/>
  <c r="Z172" i="33"/>
  <c r="Y172" i="33"/>
  <c r="W172" i="33"/>
  <c r="V172" i="33"/>
  <c r="U172" i="33"/>
  <c r="T172" i="33"/>
  <c r="S172" i="33"/>
  <c r="R172" i="33"/>
  <c r="Q172" i="33"/>
  <c r="P172" i="33"/>
  <c r="M172" i="33"/>
  <c r="L172" i="33"/>
  <c r="Z171" i="33"/>
  <c r="Y171" i="33"/>
  <c r="W171" i="33"/>
  <c r="V171" i="33"/>
  <c r="U171" i="33"/>
  <c r="T171" i="33"/>
  <c r="S171" i="33"/>
  <c r="R171" i="33"/>
  <c r="Q171" i="33"/>
  <c r="P171" i="33"/>
  <c r="M171" i="33"/>
  <c r="L171" i="33"/>
  <c r="Z170" i="33"/>
  <c r="Y170" i="33"/>
  <c r="W170" i="33"/>
  <c r="V170" i="33"/>
  <c r="U170" i="33"/>
  <c r="T170" i="33"/>
  <c r="S170" i="33"/>
  <c r="R170" i="33"/>
  <c r="Q170" i="33"/>
  <c r="P170" i="33"/>
  <c r="M170" i="33"/>
  <c r="L170" i="33"/>
  <c r="Z169" i="33"/>
  <c r="Y169" i="33"/>
  <c r="W169" i="33"/>
  <c r="V169" i="33"/>
  <c r="U169" i="33"/>
  <c r="T169" i="33"/>
  <c r="S169" i="33"/>
  <c r="R169" i="33"/>
  <c r="Q169" i="33"/>
  <c r="P169" i="33"/>
  <c r="M169" i="33"/>
  <c r="L169" i="33"/>
  <c r="Z168" i="33"/>
  <c r="Y168" i="33"/>
  <c r="W168" i="33"/>
  <c r="V168" i="33"/>
  <c r="U168" i="33"/>
  <c r="T168" i="33"/>
  <c r="S168" i="33"/>
  <c r="R168" i="33"/>
  <c r="Q168" i="33"/>
  <c r="P168" i="33"/>
  <c r="M168" i="33"/>
  <c r="L168" i="33"/>
  <c r="Z167" i="33"/>
  <c r="Y167" i="33"/>
  <c r="W167" i="33"/>
  <c r="V167" i="33"/>
  <c r="U167" i="33"/>
  <c r="T167" i="33"/>
  <c r="S167" i="33"/>
  <c r="R167" i="33"/>
  <c r="Q167" i="33"/>
  <c r="P167" i="33"/>
  <c r="M167" i="33"/>
  <c r="L167" i="33"/>
  <c r="Z166" i="33"/>
  <c r="Y166" i="33"/>
  <c r="W166" i="33"/>
  <c r="V166" i="33"/>
  <c r="U166" i="33"/>
  <c r="T166" i="33"/>
  <c r="S166" i="33"/>
  <c r="R166" i="33"/>
  <c r="Q166" i="33"/>
  <c r="P166" i="33"/>
  <c r="M166" i="33"/>
  <c r="L166" i="33"/>
  <c r="Z165" i="33"/>
  <c r="Y165" i="33"/>
  <c r="W165" i="33"/>
  <c r="V165" i="33"/>
  <c r="U165" i="33"/>
  <c r="T165" i="33"/>
  <c r="S165" i="33"/>
  <c r="R165" i="33"/>
  <c r="Q165" i="33"/>
  <c r="P165" i="33"/>
  <c r="M165" i="33"/>
  <c r="L165" i="33"/>
  <c r="Z155" i="33"/>
  <c r="Y155" i="33"/>
  <c r="W155" i="33"/>
  <c r="V155" i="33"/>
  <c r="U155" i="33"/>
  <c r="T155" i="33"/>
  <c r="S155" i="33"/>
  <c r="R155" i="33"/>
  <c r="Q155" i="33"/>
  <c r="P155" i="33"/>
  <c r="M155" i="33"/>
  <c r="L155" i="33"/>
  <c r="Z154" i="33"/>
  <c r="Y154" i="33"/>
  <c r="W154" i="33"/>
  <c r="V154" i="33"/>
  <c r="U154" i="33"/>
  <c r="T154" i="33"/>
  <c r="S154" i="33"/>
  <c r="R154" i="33"/>
  <c r="Q154" i="33"/>
  <c r="P154" i="33"/>
  <c r="M154" i="33"/>
  <c r="L154" i="33"/>
  <c r="Z153" i="33"/>
  <c r="Y153" i="33"/>
  <c r="W153" i="33"/>
  <c r="V153" i="33"/>
  <c r="U153" i="33"/>
  <c r="T153" i="33"/>
  <c r="S153" i="33"/>
  <c r="R153" i="33"/>
  <c r="Q153" i="33"/>
  <c r="P153" i="33"/>
  <c r="M153" i="33"/>
  <c r="L153" i="33"/>
  <c r="Z152" i="33"/>
  <c r="Y152" i="33"/>
  <c r="W152" i="33"/>
  <c r="V152" i="33"/>
  <c r="U152" i="33"/>
  <c r="T152" i="33"/>
  <c r="S152" i="33"/>
  <c r="R152" i="33"/>
  <c r="Q152" i="33"/>
  <c r="P152" i="33"/>
  <c r="M152" i="33"/>
  <c r="L152" i="33"/>
  <c r="Z99" i="33"/>
  <c r="Y99" i="33"/>
  <c r="W99" i="33"/>
  <c r="V99" i="33"/>
  <c r="U99" i="33"/>
  <c r="T99" i="33"/>
  <c r="S99" i="33"/>
  <c r="R99" i="33"/>
  <c r="Q99" i="33"/>
  <c r="P99" i="33"/>
  <c r="M99" i="33"/>
  <c r="L99" i="33"/>
  <c r="Z98" i="33"/>
  <c r="Y98" i="33"/>
  <c r="W98" i="33"/>
  <c r="V98" i="33"/>
  <c r="U98" i="33"/>
  <c r="T98" i="33"/>
  <c r="S98" i="33"/>
  <c r="R98" i="33"/>
  <c r="Q98" i="33"/>
  <c r="P98" i="33"/>
  <c r="M98" i="33"/>
  <c r="L98" i="33"/>
  <c r="Z97" i="33"/>
  <c r="Y97" i="33"/>
  <c r="W97" i="33"/>
  <c r="V97" i="33"/>
  <c r="U97" i="33"/>
  <c r="T97" i="33"/>
  <c r="S97" i="33"/>
  <c r="R97" i="33"/>
  <c r="Q97" i="33"/>
  <c r="P97" i="33"/>
  <c r="M97" i="33"/>
  <c r="L97" i="33"/>
  <c r="Z96" i="33"/>
  <c r="Y96" i="33"/>
  <c r="W96" i="33"/>
  <c r="V96" i="33"/>
  <c r="U96" i="33"/>
  <c r="T96" i="33"/>
  <c r="S96" i="33"/>
  <c r="R96" i="33"/>
  <c r="Q96" i="33"/>
  <c r="P96" i="33"/>
  <c r="M96" i="33"/>
  <c r="L96" i="33"/>
  <c r="Z111" i="33"/>
  <c r="Y111" i="33"/>
  <c r="W111" i="33"/>
  <c r="V111" i="33"/>
  <c r="U111" i="33"/>
  <c r="T111" i="33"/>
  <c r="S111" i="33"/>
  <c r="R111" i="33"/>
  <c r="Q111" i="33"/>
  <c r="P111" i="33"/>
  <c r="M111" i="33"/>
  <c r="L111" i="33"/>
  <c r="Z110" i="33"/>
  <c r="Y110" i="33"/>
  <c r="W110" i="33"/>
  <c r="V110" i="33"/>
  <c r="U110" i="33"/>
  <c r="T110" i="33"/>
  <c r="S110" i="33"/>
  <c r="R110" i="33"/>
  <c r="Q110" i="33"/>
  <c r="P110" i="33"/>
  <c r="M110" i="33"/>
  <c r="L110" i="33"/>
  <c r="Z109" i="33"/>
  <c r="Y109" i="33"/>
  <c r="W109" i="33"/>
  <c r="V109" i="33"/>
  <c r="U109" i="33"/>
  <c r="T109" i="33"/>
  <c r="S109" i="33"/>
  <c r="R109" i="33"/>
  <c r="Q109" i="33"/>
  <c r="P109" i="33"/>
  <c r="M109" i="33"/>
  <c r="L109" i="33"/>
  <c r="Z108" i="33"/>
  <c r="Y108" i="33"/>
  <c r="W108" i="33"/>
  <c r="V108" i="33"/>
  <c r="U108" i="33"/>
  <c r="T108" i="33"/>
  <c r="S108" i="33"/>
  <c r="R108" i="33"/>
  <c r="Q108" i="33"/>
  <c r="P108" i="33"/>
  <c r="M108" i="33"/>
  <c r="L108" i="33"/>
  <c r="Z102" i="33"/>
  <c r="Y102" i="33"/>
  <c r="W102" i="33"/>
  <c r="V102" i="33"/>
  <c r="U102" i="33"/>
  <c r="T102" i="33"/>
  <c r="S102" i="33"/>
  <c r="R102" i="33"/>
  <c r="Q102" i="33"/>
  <c r="P102" i="33"/>
  <c r="M102" i="33"/>
  <c r="L102" i="33"/>
  <c r="Z101" i="33"/>
  <c r="Y101" i="33"/>
  <c r="W101" i="33"/>
  <c r="V101" i="33"/>
  <c r="U101" i="33"/>
  <c r="T101" i="33"/>
  <c r="S101" i="33"/>
  <c r="R101" i="33"/>
  <c r="Q101" i="33"/>
  <c r="P101" i="33"/>
  <c r="M101" i="33"/>
  <c r="L101" i="33"/>
  <c r="Z100" i="33"/>
  <c r="Y100" i="33"/>
  <c r="W100" i="33"/>
  <c r="V100" i="33"/>
  <c r="U100" i="33"/>
  <c r="T100" i="33"/>
  <c r="S100" i="33"/>
  <c r="R100" i="33"/>
  <c r="Q100" i="33"/>
  <c r="P100" i="33"/>
  <c r="M100" i="33"/>
  <c r="L100" i="33"/>
  <c r="Z95" i="33"/>
  <c r="Y95" i="33"/>
  <c r="W95" i="33"/>
  <c r="V95" i="33"/>
  <c r="U95" i="33"/>
  <c r="T95" i="33"/>
  <c r="S95" i="33"/>
  <c r="R95" i="33"/>
  <c r="Q95" i="33"/>
  <c r="P95" i="33"/>
  <c r="M95" i="33"/>
  <c r="L95" i="33"/>
  <c r="Y99" i="35"/>
  <c r="X99" i="35"/>
  <c r="V99" i="35"/>
  <c r="U99" i="35"/>
  <c r="T99" i="35"/>
  <c r="S99" i="35"/>
  <c r="R99" i="35"/>
  <c r="Q99" i="35"/>
  <c r="P99" i="35"/>
  <c r="O99" i="35"/>
  <c r="L99" i="35"/>
  <c r="K99" i="35"/>
  <c r="Z237" i="33"/>
  <c r="Y237" i="33"/>
  <c r="W237" i="33"/>
  <c r="V237" i="33"/>
  <c r="U237" i="33"/>
  <c r="T237" i="33"/>
  <c r="S237" i="33"/>
  <c r="R237" i="33"/>
  <c r="Q237" i="33"/>
  <c r="P237" i="33"/>
  <c r="M237" i="33"/>
  <c r="L237" i="33"/>
  <c r="Y98" i="34"/>
  <c r="X98" i="34"/>
  <c r="V98" i="34"/>
  <c r="U98" i="34"/>
  <c r="T98" i="34"/>
  <c r="S98" i="34"/>
  <c r="R98" i="34"/>
  <c r="Q98" i="34"/>
  <c r="P98" i="34"/>
  <c r="O98" i="34"/>
  <c r="L98" i="34"/>
  <c r="K98" i="34"/>
  <c r="Y95" i="34"/>
  <c r="X95" i="34"/>
  <c r="V95" i="34"/>
  <c r="U95" i="34"/>
  <c r="T95" i="34"/>
  <c r="S95" i="34"/>
  <c r="R95" i="34"/>
  <c r="Q95" i="34"/>
  <c r="P95" i="34"/>
  <c r="O95" i="34"/>
  <c r="L95" i="34"/>
  <c r="K95" i="34"/>
  <c r="Y124" i="34"/>
  <c r="X124" i="34"/>
  <c r="V124" i="34"/>
  <c r="U124" i="34"/>
  <c r="T124" i="34"/>
  <c r="S124" i="34"/>
  <c r="R124" i="34"/>
  <c r="Q124" i="34"/>
  <c r="P124" i="34"/>
  <c r="O124" i="34"/>
  <c r="L124" i="34"/>
  <c r="K124" i="34"/>
  <c r="Y123" i="34"/>
  <c r="X123" i="34"/>
  <c r="V123" i="34"/>
  <c r="U123" i="34"/>
  <c r="T123" i="34"/>
  <c r="S123" i="34"/>
  <c r="R123" i="34"/>
  <c r="Q123" i="34"/>
  <c r="P123" i="34"/>
  <c r="O123" i="34"/>
  <c r="L123" i="34"/>
  <c r="K123" i="34"/>
  <c r="Y122" i="34"/>
  <c r="X122" i="34"/>
  <c r="V122" i="34"/>
  <c r="U122" i="34"/>
  <c r="T122" i="34"/>
  <c r="S122" i="34"/>
  <c r="R122" i="34"/>
  <c r="Q122" i="34"/>
  <c r="P122" i="34"/>
  <c r="O122" i="34"/>
  <c r="L122" i="34"/>
  <c r="K122" i="34"/>
  <c r="Y65" i="34"/>
  <c r="X65" i="34"/>
  <c r="V65" i="34"/>
  <c r="U65" i="34"/>
  <c r="T65" i="34"/>
  <c r="S65" i="34"/>
  <c r="R65" i="34"/>
  <c r="Q65" i="34"/>
  <c r="P65" i="34"/>
  <c r="O65" i="34"/>
  <c r="L65" i="34"/>
  <c r="K65" i="34"/>
  <c r="Y64" i="34"/>
  <c r="X64" i="34"/>
  <c r="V64" i="34"/>
  <c r="U64" i="34"/>
  <c r="T64" i="34"/>
  <c r="S64" i="34"/>
  <c r="R64" i="34"/>
  <c r="Q64" i="34"/>
  <c r="P64" i="34"/>
  <c r="O64" i="34"/>
  <c r="L64" i="34"/>
  <c r="K64" i="34"/>
  <c r="Z57" i="43"/>
  <c r="Y57" i="43"/>
  <c r="W57" i="43"/>
  <c r="V57" i="43"/>
  <c r="U57" i="43"/>
  <c r="T57" i="43"/>
  <c r="S57" i="43"/>
  <c r="R57" i="43"/>
  <c r="Q57" i="43"/>
  <c r="P57" i="43"/>
  <c r="M57" i="43"/>
  <c r="L57" i="43"/>
  <c r="Z82" i="43"/>
  <c r="Y82" i="43"/>
  <c r="W82" i="43"/>
  <c r="V82" i="43"/>
  <c r="U82" i="43"/>
  <c r="T82" i="43"/>
  <c r="S82" i="43"/>
  <c r="R82" i="43"/>
  <c r="Q82" i="43"/>
  <c r="P82" i="43"/>
  <c r="M82" i="43"/>
  <c r="L82" i="43"/>
  <c r="Z80" i="43"/>
  <c r="Y80" i="43"/>
  <c r="W80" i="43"/>
  <c r="V80" i="43"/>
  <c r="U80" i="43"/>
  <c r="T80" i="43"/>
  <c r="S80" i="43"/>
  <c r="R80" i="43"/>
  <c r="Q80" i="43"/>
  <c r="P80" i="43"/>
  <c r="M80" i="43"/>
  <c r="L80" i="43"/>
  <c r="Z90" i="43"/>
  <c r="Y90" i="43"/>
  <c r="W90" i="43"/>
  <c r="V90" i="43"/>
  <c r="U90" i="43"/>
  <c r="T90" i="43"/>
  <c r="S90" i="43"/>
  <c r="R90" i="43"/>
  <c r="Q90" i="43"/>
  <c r="P90" i="43"/>
  <c r="M90" i="43"/>
  <c r="L90" i="43"/>
  <c r="Z89" i="43"/>
  <c r="Y89" i="43"/>
  <c r="W89" i="43"/>
  <c r="V89" i="43"/>
  <c r="U89" i="43"/>
  <c r="T89" i="43"/>
  <c r="S89" i="43"/>
  <c r="R89" i="43"/>
  <c r="Q89" i="43"/>
  <c r="P89" i="43"/>
  <c r="M89" i="43"/>
  <c r="L89" i="43"/>
  <c r="Z88" i="43"/>
  <c r="Y88" i="43"/>
  <c r="W88" i="43"/>
  <c r="V88" i="43"/>
  <c r="U88" i="43"/>
  <c r="T88" i="43"/>
  <c r="S88" i="43"/>
  <c r="R88" i="43"/>
  <c r="Q88" i="43"/>
  <c r="P88" i="43"/>
  <c r="M88" i="43"/>
  <c r="L88" i="43"/>
  <c r="Z87" i="43"/>
  <c r="Y87" i="43"/>
  <c r="W87" i="43"/>
  <c r="V87" i="43"/>
  <c r="U87" i="43"/>
  <c r="T87" i="43"/>
  <c r="S87" i="43"/>
  <c r="R87" i="43"/>
  <c r="Q87" i="43"/>
  <c r="P87" i="43"/>
  <c r="M87" i="43"/>
  <c r="L87" i="43"/>
  <c r="Z86" i="43"/>
  <c r="Y86" i="43"/>
  <c r="W86" i="43"/>
  <c r="V86" i="43"/>
  <c r="U86" i="43"/>
  <c r="T86" i="43"/>
  <c r="S86" i="43"/>
  <c r="R86" i="43"/>
  <c r="Q86" i="43"/>
  <c r="P86" i="43"/>
  <c r="M86" i="43"/>
  <c r="L86" i="43"/>
  <c r="Z85" i="43"/>
  <c r="Y85" i="43"/>
  <c r="W85" i="43"/>
  <c r="V85" i="43"/>
  <c r="U85" i="43"/>
  <c r="T85" i="43"/>
  <c r="S85" i="43"/>
  <c r="R85" i="43"/>
  <c r="Q85" i="43"/>
  <c r="P85" i="43"/>
  <c r="M85" i="43"/>
  <c r="L85" i="43"/>
  <c r="Z84" i="43"/>
  <c r="Y84" i="43"/>
  <c r="W84" i="43"/>
  <c r="V84" i="43"/>
  <c r="U84" i="43"/>
  <c r="T84" i="43"/>
  <c r="S84" i="43"/>
  <c r="R84" i="43"/>
  <c r="Q84" i="43"/>
  <c r="P84" i="43"/>
  <c r="M84" i="43"/>
  <c r="L84" i="43"/>
  <c r="Z83" i="43"/>
  <c r="Y83" i="43"/>
  <c r="W83" i="43"/>
  <c r="V83" i="43"/>
  <c r="U83" i="43"/>
  <c r="T83" i="43"/>
  <c r="S83" i="43"/>
  <c r="R83" i="43"/>
  <c r="Q83" i="43"/>
  <c r="P83" i="43"/>
  <c r="M83" i="43"/>
  <c r="L83" i="43"/>
  <c r="Z81" i="43"/>
  <c r="Y81" i="43"/>
  <c r="W81" i="43"/>
  <c r="V81" i="43"/>
  <c r="U81" i="43"/>
  <c r="T81" i="43"/>
  <c r="S81" i="43"/>
  <c r="R81" i="43"/>
  <c r="Q81" i="43"/>
  <c r="P81" i="43"/>
  <c r="M81" i="43"/>
  <c r="L81" i="43"/>
  <c r="Z79" i="43"/>
  <c r="Y79" i="43"/>
  <c r="W79" i="43"/>
  <c r="V79" i="43"/>
  <c r="U79" i="43"/>
  <c r="T79" i="43"/>
  <c r="S79" i="43"/>
  <c r="R79" i="43"/>
  <c r="Q79" i="43"/>
  <c r="P79" i="43"/>
  <c r="M79" i="43"/>
  <c r="L79" i="43"/>
  <c r="Z49" i="43"/>
  <c r="Y49" i="43"/>
  <c r="W49" i="43"/>
  <c r="V49" i="43"/>
  <c r="U49" i="43"/>
  <c r="T49" i="43"/>
  <c r="S49" i="43"/>
  <c r="R49" i="43"/>
  <c r="Q49" i="43"/>
  <c r="P49" i="43"/>
  <c r="M49" i="43"/>
  <c r="L49" i="43"/>
  <c r="Z48" i="43"/>
  <c r="Y48" i="43"/>
  <c r="W48" i="43"/>
  <c r="V48" i="43"/>
  <c r="U48" i="43"/>
  <c r="T48" i="43"/>
  <c r="S48" i="43"/>
  <c r="R48" i="43"/>
  <c r="Q48" i="43"/>
  <c r="P48" i="43"/>
  <c r="M48" i="43"/>
  <c r="L48" i="43"/>
  <c r="Z47" i="43"/>
  <c r="Y47" i="43"/>
  <c r="W47" i="43"/>
  <c r="V47" i="43"/>
  <c r="U47" i="43"/>
  <c r="T47" i="43"/>
  <c r="S47" i="43"/>
  <c r="R47" i="43"/>
  <c r="Q47" i="43"/>
  <c r="P47" i="43"/>
  <c r="M47" i="43"/>
  <c r="L47" i="43"/>
  <c r="Z46" i="43"/>
  <c r="Y46" i="43"/>
  <c r="W46" i="43"/>
  <c r="V46" i="43"/>
  <c r="U46" i="43"/>
  <c r="T46" i="43"/>
  <c r="S46" i="43"/>
  <c r="R46" i="43"/>
  <c r="Q46" i="43"/>
  <c r="P46" i="43"/>
  <c r="M46" i="43"/>
  <c r="L46" i="43"/>
  <c r="Z66" i="43"/>
  <c r="Y66" i="43"/>
  <c r="W66" i="43"/>
  <c r="V66" i="43"/>
  <c r="U66" i="43"/>
  <c r="T66" i="43"/>
  <c r="S66" i="43"/>
  <c r="R66" i="43"/>
  <c r="Q66" i="43"/>
  <c r="P66" i="43"/>
  <c r="M66" i="43"/>
  <c r="L66" i="43"/>
  <c r="Z54" i="43"/>
  <c r="Y54" i="43"/>
  <c r="W54" i="43"/>
  <c r="V54" i="43"/>
  <c r="U54" i="43"/>
  <c r="T54" i="43"/>
  <c r="S54" i="43"/>
  <c r="R54" i="43"/>
  <c r="Q54" i="43"/>
  <c r="P54" i="43"/>
  <c r="M54" i="43"/>
  <c r="L54" i="43"/>
  <c r="Z45" i="43" l="1"/>
  <c r="Y45" i="43"/>
  <c r="W45" i="43"/>
  <c r="V45" i="43"/>
  <c r="U45" i="43"/>
  <c r="T45" i="43"/>
  <c r="S45" i="43"/>
  <c r="R45" i="43"/>
  <c r="Q45" i="43"/>
  <c r="P45" i="43"/>
  <c r="M45" i="43"/>
  <c r="L45" i="43"/>
  <c r="J40" i="54"/>
  <c r="J67" i="54"/>
  <c r="J76" i="54"/>
  <c r="L227" i="33" l="1"/>
  <c r="M227" i="33"/>
  <c r="P227" i="33"/>
  <c r="Q227" i="33"/>
  <c r="R227" i="33"/>
  <c r="S227" i="33"/>
  <c r="T227" i="33"/>
  <c r="U227" i="33"/>
  <c r="V227" i="33"/>
  <c r="W227" i="33"/>
  <c r="Y227" i="33"/>
  <c r="Z227" i="33"/>
  <c r="Y42" i="34"/>
  <c r="X42" i="34"/>
  <c r="V42" i="34"/>
  <c r="U42" i="34"/>
  <c r="T42" i="34"/>
  <c r="S42" i="34"/>
  <c r="R42" i="34"/>
  <c r="Q42" i="34"/>
  <c r="P42" i="34"/>
  <c r="O42" i="34"/>
  <c r="L42" i="34"/>
  <c r="K42" i="34"/>
  <c r="Y41" i="34"/>
  <c r="X41" i="34"/>
  <c r="V41" i="34"/>
  <c r="U41" i="34"/>
  <c r="T41" i="34"/>
  <c r="S41" i="34"/>
  <c r="R41" i="34"/>
  <c r="Q41" i="34"/>
  <c r="P41" i="34"/>
  <c r="O41" i="34"/>
  <c r="L41" i="34"/>
  <c r="K41" i="34"/>
  <c r="Y40" i="34" l="1"/>
  <c r="X40" i="34"/>
  <c r="V40" i="34"/>
  <c r="U40" i="34"/>
  <c r="T40" i="34"/>
  <c r="S40" i="34"/>
  <c r="R40" i="34"/>
  <c r="Q40" i="34"/>
  <c r="P40" i="34"/>
  <c r="O40" i="34"/>
  <c r="L40" i="34"/>
  <c r="K40" i="34"/>
  <c r="Z22" i="33" l="1"/>
  <c r="Y22" i="33"/>
  <c r="W22" i="33"/>
  <c r="V22" i="33"/>
  <c r="U22" i="33"/>
  <c r="T22" i="33"/>
  <c r="S22" i="33"/>
  <c r="R22" i="33"/>
  <c r="Q22" i="33"/>
  <c r="P22" i="33"/>
  <c r="M22" i="33"/>
  <c r="L22" i="33"/>
  <c r="Z48" i="33"/>
  <c r="Y48" i="33"/>
  <c r="W48" i="33"/>
  <c r="V48" i="33"/>
  <c r="U48" i="33"/>
  <c r="T48" i="33"/>
  <c r="S48" i="33"/>
  <c r="R48" i="33"/>
  <c r="Q48" i="33"/>
  <c r="P48" i="33"/>
  <c r="M48" i="33"/>
  <c r="L48" i="33"/>
  <c r="Z26" i="52"/>
  <c r="Y26" i="52"/>
  <c r="W26" i="52"/>
  <c r="V26" i="52"/>
  <c r="U26" i="52"/>
  <c r="T26" i="52"/>
  <c r="S26" i="52"/>
  <c r="R26" i="52"/>
  <c r="Q26" i="52"/>
  <c r="P26" i="52"/>
  <c r="M26" i="52"/>
  <c r="L26" i="52"/>
  <c r="Y160" i="34"/>
  <c r="X160" i="34"/>
  <c r="V160" i="34"/>
  <c r="U160" i="34"/>
  <c r="T160" i="34"/>
  <c r="S160" i="34"/>
  <c r="R160" i="34"/>
  <c r="Q160" i="34"/>
  <c r="P160" i="34"/>
  <c r="O160" i="34"/>
  <c r="L160" i="34"/>
  <c r="K160" i="34"/>
  <c r="Z140" i="33" l="1"/>
  <c r="Y140" i="33"/>
  <c r="W140" i="33"/>
  <c r="V140" i="33"/>
  <c r="U140" i="33"/>
  <c r="T140" i="33"/>
  <c r="S140" i="33"/>
  <c r="R140" i="33"/>
  <c r="Q140" i="33"/>
  <c r="P140" i="33"/>
  <c r="M140" i="33"/>
  <c r="L140" i="33"/>
  <c r="Z139" i="33"/>
  <c r="Y139" i="33"/>
  <c r="W139" i="33"/>
  <c r="V139" i="33"/>
  <c r="U139" i="33"/>
  <c r="T139" i="33"/>
  <c r="S139" i="33"/>
  <c r="R139" i="33"/>
  <c r="Q139" i="33"/>
  <c r="P139" i="33"/>
  <c r="M139" i="33"/>
  <c r="L139" i="33"/>
  <c r="Z123" i="33"/>
  <c r="Y123" i="33"/>
  <c r="W123" i="33"/>
  <c r="V123" i="33"/>
  <c r="U123" i="33"/>
  <c r="T123" i="33"/>
  <c r="S123" i="33"/>
  <c r="R123" i="33"/>
  <c r="Q123" i="33"/>
  <c r="P123" i="33"/>
  <c r="M123" i="33"/>
  <c r="L123" i="33"/>
  <c r="Y19" i="35"/>
  <c r="X19" i="35"/>
  <c r="V19" i="35"/>
  <c r="U19" i="35"/>
  <c r="T19" i="35"/>
  <c r="S19" i="35"/>
  <c r="R19" i="35"/>
  <c r="Q19" i="35"/>
  <c r="P19" i="35"/>
  <c r="O19" i="35"/>
  <c r="L19" i="35"/>
  <c r="K19" i="35"/>
  <c r="Z76" i="33" l="1"/>
  <c r="Y76" i="33"/>
  <c r="W76" i="33"/>
  <c r="V76" i="33"/>
  <c r="U76" i="33"/>
  <c r="T76" i="33"/>
  <c r="S76" i="33"/>
  <c r="R76" i="33"/>
  <c r="Q76" i="33"/>
  <c r="P76" i="33"/>
  <c r="M76" i="33"/>
  <c r="L76" i="33"/>
  <c r="Z40" i="33"/>
  <c r="Y40" i="33"/>
  <c r="W40" i="33"/>
  <c r="V40" i="33"/>
  <c r="U40" i="33"/>
  <c r="T40" i="33"/>
  <c r="S40" i="33"/>
  <c r="R40" i="33"/>
  <c r="Q40" i="33"/>
  <c r="P40" i="33"/>
  <c r="M40" i="33"/>
  <c r="L40" i="33"/>
  <c r="Z32" i="33"/>
  <c r="Y32" i="33"/>
  <c r="W32" i="33"/>
  <c r="V32" i="33"/>
  <c r="U32" i="33"/>
  <c r="T32" i="33"/>
  <c r="S32" i="33"/>
  <c r="R32" i="33"/>
  <c r="Q32" i="33"/>
  <c r="P32" i="33"/>
  <c r="M32" i="33"/>
  <c r="L32" i="33"/>
  <c r="Y162" i="34"/>
  <c r="X162" i="34"/>
  <c r="V162" i="34"/>
  <c r="U162" i="34"/>
  <c r="T162" i="34"/>
  <c r="S162" i="34"/>
  <c r="R162" i="34"/>
  <c r="Q162" i="34"/>
  <c r="P162" i="34"/>
  <c r="O162" i="34"/>
  <c r="L162" i="34"/>
  <c r="K162" i="34"/>
  <c r="Y61" i="34"/>
  <c r="X61" i="34"/>
  <c r="V61" i="34"/>
  <c r="U61" i="34"/>
  <c r="T61" i="34"/>
  <c r="S61" i="34"/>
  <c r="R61" i="34"/>
  <c r="Q61" i="34"/>
  <c r="P61" i="34"/>
  <c r="O61" i="34"/>
  <c r="L61" i="34"/>
  <c r="K61" i="34"/>
  <c r="Y44" i="37"/>
  <c r="X44" i="37"/>
  <c r="V44" i="37"/>
  <c r="U44" i="37"/>
  <c r="T44" i="37"/>
  <c r="S44" i="37"/>
  <c r="R44" i="37"/>
  <c r="Q44" i="37"/>
  <c r="P44" i="37"/>
  <c r="O44" i="37"/>
  <c r="L44" i="37"/>
  <c r="K44" i="37"/>
  <c r="Y97" i="43" l="1"/>
  <c r="Z97" i="43"/>
  <c r="P97" i="43"/>
  <c r="Q97" i="43"/>
  <c r="R97" i="43"/>
  <c r="S97" i="43"/>
  <c r="T97" i="43"/>
  <c r="U97" i="43"/>
  <c r="V97" i="43"/>
  <c r="W97" i="43"/>
  <c r="L97" i="43"/>
  <c r="M97" i="43"/>
  <c r="X23" i="34"/>
  <c r="Y23" i="34"/>
  <c r="O23" i="34"/>
  <c r="P23" i="34"/>
  <c r="Q23" i="34"/>
  <c r="R23" i="34"/>
  <c r="S23" i="34"/>
  <c r="T23" i="34"/>
  <c r="U23" i="34"/>
  <c r="V23" i="34"/>
  <c r="K23" i="34"/>
  <c r="L23" i="34"/>
  <c r="Z59" i="33" l="1"/>
  <c r="Y59" i="33"/>
  <c r="W59" i="33"/>
  <c r="V59" i="33"/>
  <c r="U59" i="33"/>
  <c r="T59" i="33"/>
  <c r="S59" i="33"/>
  <c r="R59" i="33"/>
  <c r="Q59" i="33"/>
  <c r="P59" i="33"/>
  <c r="M59" i="33"/>
  <c r="L59" i="33"/>
  <c r="Z66" i="33"/>
  <c r="Y66" i="33"/>
  <c r="W66" i="33"/>
  <c r="V66" i="33"/>
  <c r="U66" i="33"/>
  <c r="T66" i="33"/>
  <c r="S66" i="33"/>
  <c r="R66" i="33"/>
  <c r="Q66" i="33"/>
  <c r="P66" i="33"/>
  <c r="M66" i="33"/>
  <c r="L66" i="33"/>
  <c r="Z106" i="33"/>
  <c r="Y106" i="33"/>
  <c r="W106" i="33"/>
  <c r="V106" i="33"/>
  <c r="U106" i="33"/>
  <c r="T106" i="33"/>
  <c r="S106" i="33"/>
  <c r="R106" i="33"/>
  <c r="Q106" i="33"/>
  <c r="P106" i="33"/>
  <c r="M106" i="33"/>
  <c r="L106" i="33"/>
  <c r="Z68" i="33"/>
  <c r="Y68" i="33"/>
  <c r="W68" i="33"/>
  <c r="V68" i="33"/>
  <c r="U68" i="33"/>
  <c r="T68" i="33"/>
  <c r="S68" i="33"/>
  <c r="R68" i="33"/>
  <c r="Q68" i="33"/>
  <c r="P68" i="33"/>
  <c r="M68" i="33"/>
  <c r="L68" i="33"/>
  <c r="Z77" i="33"/>
  <c r="Y77" i="33"/>
  <c r="W77" i="33"/>
  <c r="V77" i="33"/>
  <c r="U77" i="33"/>
  <c r="T77" i="33"/>
  <c r="S77" i="33"/>
  <c r="R77" i="33"/>
  <c r="Q77" i="33"/>
  <c r="P77" i="33"/>
  <c r="M77" i="33"/>
  <c r="L77" i="33"/>
  <c r="Z70" i="33"/>
  <c r="Y70" i="33"/>
  <c r="W70" i="33"/>
  <c r="V70" i="33"/>
  <c r="U70" i="33"/>
  <c r="T70" i="33"/>
  <c r="S70" i="33"/>
  <c r="R70" i="33"/>
  <c r="Q70" i="33"/>
  <c r="P70" i="33"/>
  <c r="M70" i="33"/>
  <c r="L70" i="33"/>
  <c r="Z69" i="33"/>
  <c r="Y69" i="33"/>
  <c r="W69" i="33"/>
  <c r="V69" i="33"/>
  <c r="U69" i="33"/>
  <c r="T69" i="33"/>
  <c r="S69" i="33"/>
  <c r="R69" i="33"/>
  <c r="Q69" i="33"/>
  <c r="P69" i="33"/>
  <c r="M69" i="33"/>
  <c r="L69" i="33"/>
  <c r="Z67" i="33"/>
  <c r="Y67" i="33"/>
  <c r="W67" i="33"/>
  <c r="V67" i="33"/>
  <c r="U67" i="33"/>
  <c r="T67" i="33"/>
  <c r="S67" i="33"/>
  <c r="R67" i="33"/>
  <c r="Q67" i="33"/>
  <c r="P67" i="33"/>
  <c r="M67" i="33"/>
  <c r="L67" i="33"/>
  <c r="Z138" i="33"/>
  <c r="Y138" i="33"/>
  <c r="W138" i="33"/>
  <c r="V138" i="33"/>
  <c r="U138" i="33"/>
  <c r="T138" i="33"/>
  <c r="S138" i="33"/>
  <c r="R138" i="33"/>
  <c r="Q138" i="33"/>
  <c r="P138" i="33"/>
  <c r="M138" i="33"/>
  <c r="L138" i="33"/>
  <c r="Z141" i="33"/>
  <c r="Y141" i="33"/>
  <c r="W141" i="33"/>
  <c r="V141" i="33"/>
  <c r="U141" i="33"/>
  <c r="T141" i="33"/>
  <c r="S141" i="33"/>
  <c r="R141" i="33"/>
  <c r="Q141" i="33"/>
  <c r="P141" i="33"/>
  <c r="M141" i="33"/>
  <c r="L141" i="33"/>
  <c r="Z131" i="33"/>
  <c r="Y131" i="33"/>
  <c r="W131" i="33"/>
  <c r="V131" i="33"/>
  <c r="U131" i="33"/>
  <c r="T131" i="33"/>
  <c r="S131" i="33"/>
  <c r="R131" i="33"/>
  <c r="Q131" i="33"/>
  <c r="P131" i="33"/>
  <c r="M131" i="33"/>
  <c r="L131" i="33"/>
  <c r="Z94" i="33"/>
  <c r="Y94" i="33"/>
  <c r="W94" i="33"/>
  <c r="V94" i="33"/>
  <c r="U94" i="33"/>
  <c r="T94" i="33"/>
  <c r="S94" i="33"/>
  <c r="R94" i="33"/>
  <c r="Q94" i="33"/>
  <c r="P94" i="33"/>
  <c r="M94" i="33"/>
  <c r="L94" i="33"/>
  <c r="Z112" i="33"/>
  <c r="Y112" i="33"/>
  <c r="W112" i="33"/>
  <c r="V112" i="33"/>
  <c r="U112" i="33"/>
  <c r="T112" i="33"/>
  <c r="S112" i="33"/>
  <c r="R112" i="33"/>
  <c r="Q112" i="33"/>
  <c r="P112" i="33"/>
  <c r="M112" i="33"/>
  <c r="L112" i="33"/>
  <c r="Z107" i="33"/>
  <c r="Y107" i="33"/>
  <c r="W107" i="33"/>
  <c r="V107" i="33"/>
  <c r="U107" i="33"/>
  <c r="T107" i="33"/>
  <c r="S107" i="33"/>
  <c r="R107" i="33"/>
  <c r="Q107" i="33"/>
  <c r="P107" i="33"/>
  <c r="M107" i="33"/>
  <c r="L107" i="33"/>
  <c r="Z41" i="33"/>
  <c r="Y41" i="33"/>
  <c r="W41" i="33"/>
  <c r="V41" i="33"/>
  <c r="U41" i="33"/>
  <c r="T41" i="33"/>
  <c r="S41" i="33"/>
  <c r="R41" i="33"/>
  <c r="Q41" i="33"/>
  <c r="P41" i="33"/>
  <c r="M41" i="33"/>
  <c r="L41" i="33"/>
  <c r="Z39" i="33"/>
  <c r="Y39" i="33"/>
  <c r="W39" i="33"/>
  <c r="V39" i="33"/>
  <c r="U39" i="33"/>
  <c r="T39" i="33"/>
  <c r="S39" i="33"/>
  <c r="R39" i="33"/>
  <c r="Q39" i="33"/>
  <c r="P39" i="33"/>
  <c r="M39" i="33"/>
  <c r="L39" i="33"/>
  <c r="Z37" i="33"/>
  <c r="Y37" i="33"/>
  <c r="W37" i="33"/>
  <c r="V37" i="33"/>
  <c r="U37" i="33"/>
  <c r="T37" i="33"/>
  <c r="S37" i="33"/>
  <c r="R37" i="33"/>
  <c r="Q37" i="33"/>
  <c r="P37" i="33"/>
  <c r="M37" i="33"/>
  <c r="L37" i="33"/>
  <c r="Z30" i="33"/>
  <c r="Y30" i="33"/>
  <c r="W30" i="33"/>
  <c r="V30" i="33"/>
  <c r="U30" i="33"/>
  <c r="T30" i="33"/>
  <c r="S30" i="33"/>
  <c r="R30" i="33"/>
  <c r="Q30" i="33"/>
  <c r="P30" i="33"/>
  <c r="M30" i="33"/>
  <c r="L30" i="33"/>
  <c r="Z29" i="33"/>
  <c r="Y29" i="33"/>
  <c r="W29" i="33"/>
  <c r="V29" i="33"/>
  <c r="U29" i="33"/>
  <c r="T29" i="33"/>
  <c r="S29" i="33"/>
  <c r="R29" i="33"/>
  <c r="Q29" i="33"/>
  <c r="P29" i="33"/>
  <c r="M29" i="33"/>
  <c r="L29" i="33"/>
  <c r="Y151" i="33"/>
  <c r="Z151" i="33"/>
  <c r="P151" i="33"/>
  <c r="Q151" i="33"/>
  <c r="R151" i="33"/>
  <c r="S151" i="33"/>
  <c r="T151" i="33"/>
  <c r="U151" i="33"/>
  <c r="V151" i="33"/>
  <c r="W151" i="33"/>
  <c r="L151" i="33"/>
  <c r="M151" i="33"/>
  <c r="Y60" i="34"/>
  <c r="X60" i="34"/>
  <c r="V60" i="34"/>
  <c r="U60" i="34"/>
  <c r="T60" i="34"/>
  <c r="S60" i="34"/>
  <c r="R60" i="34"/>
  <c r="Q60" i="34"/>
  <c r="P60" i="34"/>
  <c r="O60" i="34"/>
  <c r="L60" i="34"/>
  <c r="K60" i="34"/>
  <c r="Z45" i="55"/>
  <c r="Y45" i="55"/>
  <c r="W45" i="55"/>
  <c r="V45" i="55"/>
  <c r="U45" i="55"/>
  <c r="T45" i="55"/>
  <c r="S45" i="55"/>
  <c r="R45" i="55"/>
  <c r="Q45" i="55"/>
  <c r="P45" i="55"/>
  <c r="M45" i="55"/>
  <c r="L45" i="55"/>
  <c r="Z44" i="55"/>
  <c r="Y44" i="55"/>
  <c r="W44" i="55"/>
  <c r="V44" i="55"/>
  <c r="U44" i="55"/>
  <c r="T44" i="55"/>
  <c r="S44" i="55"/>
  <c r="R44" i="55"/>
  <c r="Q44" i="55"/>
  <c r="P44" i="55"/>
  <c r="M44" i="55"/>
  <c r="L44" i="55"/>
  <c r="Z43" i="55"/>
  <c r="Y43" i="55"/>
  <c r="W43" i="55"/>
  <c r="V43" i="55"/>
  <c r="U43" i="55"/>
  <c r="T43" i="55"/>
  <c r="S43" i="55"/>
  <c r="R43" i="55"/>
  <c r="Q43" i="55"/>
  <c r="P43" i="55"/>
  <c r="M43" i="55"/>
  <c r="L43" i="55"/>
  <c r="Z41" i="55"/>
  <c r="Y41" i="55"/>
  <c r="W41" i="55"/>
  <c r="V41" i="55"/>
  <c r="U41" i="55"/>
  <c r="T41" i="55"/>
  <c r="S41" i="55"/>
  <c r="R41" i="55"/>
  <c r="Q41" i="55"/>
  <c r="P41" i="55"/>
  <c r="M41" i="55"/>
  <c r="L41" i="55"/>
  <c r="Z40" i="55"/>
  <c r="Y40" i="55"/>
  <c r="W40" i="55"/>
  <c r="V40" i="55"/>
  <c r="U40" i="55"/>
  <c r="T40" i="55"/>
  <c r="S40" i="55"/>
  <c r="R40" i="55"/>
  <c r="Q40" i="55"/>
  <c r="P40" i="55"/>
  <c r="M40" i="55"/>
  <c r="L40" i="55"/>
  <c r="Z239" i="33"/>
  <c r="Y239" i="33"/>
  <c r="W239" i="33"/>
  <c r="V239" i="33"/>
  <c r="U239" i="33"/>
  <c r="T239" i="33"/>
  <c r="S239" i="33"/>
  <c r="R239" i="33"/>
  <c r="Q239" i="33"/>
  <c r="P239" i="33"/>
  <c r="M239" i="33"/>
  <c r="L239" i="33"/>
  <c r="Z236" i="33"/>
  <c r="Y236" i="33"/>
  <c r="W236" i="33"/>
  <c r="V236" i="33"/>
  <c r="U236" i="33"/>
  <c r="T236" i="33"/>
  <c r="S236" i="33"/>
  <c r="R236" i="33"/>
  <c r="Q236" i="33"/>
  <c r="P236" i="33"/>
  <c r="M236" i="33"/>
  <c r="L236" i="33"/>
  <c r="Z235" i="33"/>
  <c r="Y235" i="33"/>
  <c r="W235" i="33"/>
  <c r="V235" i="33"/>
  <c r="U235" i="33"/>
  <c r="T235" i="33"/>
  <c r="S235" i="33"/>
  <c r="R235" i="33"/>
  <c r="Q235" i="33"/>
  <c r="P235" i="33"/>
  <c r="M235" i="33"/>
  <c r="L235" i="33"/>
  <c r="Z234" i="33"/>
  <c r="Y234" i="33"/>
  <c r="W234" i="33"/>
  <c r="V234" i="33"/>
  <c r="U234" i="33"/>
  <c r="T234" i="33"/>
  <c r="S234" i="33"/>
  <c r="R234" i="33"/>
  <c r="Q234" i="33"/>
  <c r="P234" i="33"/>
  <c r="M234" i="33"/>
  <c r="L234" i="33"/>
  <c r="Z174" i="33"/>
  <c r="Y174" i="33"/>
  <c r="W174" i="33"/>
  <c r="V174" i="33"/>
  <c r="U174" i="33"/>
  <c r="T174" i="33"/>
  <c r="S174" i="33"/>
  <c r="R174" i="33"/>
  <c r="Q174" i="33"/>
  <c r="P174" i="33"/>
  <c r="M174" i="33"/>
  <c r="L174" i="33"/>
  <c r="Z226" i="33"/>
  <c r="Y226" i="33"/>
  <c r="W226" i="33"/>
  <c r="V226" i="33"/>
  <c r="U226" i="33"/>
  <c r="T226" i="33"/>
  <c r="S226" i="33"/>
  <c r="R226" i="33"/>
  <c r="Q226" i="33"/>
  <c r="P226" i="33"/>
  <c r="M226" i="33"/>
  <c r="L226" i="33"/>
  <c r="Z229" i="33"/>
  <c r="Y229" i="33"/>
  <c r="W229" i="33"/>
  <c r="V229" i="33"/>
  <c r="U229" i="33"/>
  <c r="T229" i="33"/>
  <c r="S229" i="33"/>
  <c r="R229" i="33"/>
  <c r="Q229" i="33"/>
  <c r="P229" i="33"/>
  <c r="M229" i="33"/>
  <c r="L229" i="33"/>
  <c r="Z228" i="33"/>
  <c r="Y228" i="33"/>
  <c r="W228" i="33"/>
  <c r="V228" i="33"/>
  <c r="U228" i="33"/>
  <c r="T228" i="33"/>
  <c r="S228" i="33"/>
  <c r="R228" i="33"/>
  <c r="Q228" i="33"/>
  <c r="P228" i="33"/>
  <c r="M228" i="33"/>
  <c r="L228" i="33"/>
  <c r="Z224" i="33"/>
  <c r="Y224" i="33"/>
  <c r="W224" i="33"/>
  <c r="V224" i="33"/>
  <c r="U224" i="33"/>
  <c r="T224" i="33"/>
  <c r="S224" i="33"/>
  <c r="R224" i="33"/>
  <c r="Q224" i="33"/>
  <c r="P224" i="33"/>
  <c r="M224" i="33"/>
  <c r="L224" i="33"/>
  <c r="Z225" i="33"/>
  <c r="Y225" i="33"/>
  <c r="W225" i="33"/>
  <c r="V225" i="33"/>
  <c r="U225" i="33"/>
  <c r="T225" i="33"/>
  <c r="S225" i="33"/>
  <c r="R225" i="33"/>
  <c r="Q225" i="33"/>
  <c r="P225" i="33"/>
  <c r="M225" i="33"/>
  <c r="L225" i="33"/>
  <c r="Z223" i="33"/>
  <c r="Y223" i="33"/>
  <c r="W223" i="33"/>
  <c r="V223" i="33"/>
  <c r="U223" i="33"/>
  <c r="T223" i="33"/>
  <c r="S223" i="33"/>
  <c r="R223" i="33"/>
  <c r="Q223" i="33"/>
  <c r="P223" i="33"/>
  <c r="M223" i="33"/>
  <c r="L223" i="33"/>
  <c r="Z222" i="33"/>
  <c r="Y222" i="33"/>
  <c r="W222" i="33"/>
  <c r="V222" i="33"/>
  <c r="U222" i="33"/>
  <c r="T222" i="33"/>
  <c r="S222" i="33"/>
  <c r="R222" i="33"/>
  <c r="Q222" i="33"/>
  <c r="P222" i="33"/>
  <c r="M222" i="33"/>
  <c r="L222" i="33"/>
  <c r="L214" i="33"/>
  <c r="M214" i="33"/>
  <c r="P214" i="33"/>
  <c r="Q214" i="33"/>
  <c r="R214" i="33"/>
  <c r="S214" i="33"/>
  <c r="T214" i="33"/>
  <c r="U214" i="33"/>
  <c r="V214" i="33"/>
  <c r="W214" i="33"/>
  <c r="Y214" i="33"/>
  <c r="Z214" i="33"/>
  <c r="L206" i="33"/>
  <c r="M206" i="33"/>
  <c r="P206" i="33"/>
  <c r="Q206" i="33"/>
  <c r="R206" i="33"/>
  <c r="S206" i="33"/>
  <c r="T206" i="33"/>
  <c r="U206" i="33"/>
  <c r="V206" i="33"/>
  <c r="W206" i="33"/>
  <c r="Y206" i="33"/>
  <c r="Z206" i="33"/>
  <c r="L207" i="33"/>
  <c r="M207" i="33"/>
  <c r="P207" i="33"/>
  <c r="Q207" i="33"/>
  <c r="R207" i="33"/>
  <c r="S207" i="33"/>
  <c r="T207" i="33"/>
  <c r="U207" i="33"/>
  <c r="V207" i="33"/>
  <c r="W207" i="33"/>
  <c r="Y207" i="33"/>
  <c r="Z207" i="33"/>
  <c r="L208" i="33"/>
  <c r="M208" i="33"/>
  <c r="P208" i="33"/>
  <c r="Q208" i="33"/>
  <c r="R208" i="33"/>
  <c r="S208" i="33"/>
  <c r="T208" i="33"/>
  <c r="U208" i="33"/>
  <c r="V208" i="33"/>
  <c r="W208" i="33"/>
  <c r="Y208" i="33"/>
  <c r="Z208" i="33"/>
  <c r="L209" i="33"/>
  <c r="M209" i="33"/>
  <c r="P209" i="33"/>
  <c r="Q209" i="33"/>
  <c r="R209" i="33"/>
  <c r="S209" i="33"/>
  <c r="T209" i="33"/>
  <c r="U209" i="33"/>
  <c r="V209" i="33"/>
  <c r="W209" i="33"/>
  <c r="Y209" i="33"/>
  <c r="Z209" i="33"/>
  <c r="L210" i="33"/>
  <c r="M210" i="33"/>
  <c r="P210" i="33"/>
  <c r="Q210" i="33"/>
  <c r="R210" i="33"/>
  <c r="S210" i="33"/>
  <c r="T210" i="33"/>
  <c r="U210" i="33"/>
  <c r="V210" i="33"/>
  <c r="W210" i="33"/>
  <c r="Y210" i="33"/>
  <c r="Z210" i="33"/>
  <c r="L211" i="33"/>
  <c r="M211" i="33"/>
  <c r="P211" i="33"/>
  <c r="Q211" i="33"/>
  <c r="R211" i="33"/>
  <c r="S211" i="33"/>
  <c r="T211" i="33"/>
  <c r="U211" i="33"/>
  <c r="V211" i="33"/>
  <c r="W211" i="33"/>
  <c r="Y211" i="33"/>
  <c r="Z211" i="33"/>
  <c r="L212" i="33"/>
  <c r="M212" i="33"/>
  <c r="P212" i="33"/>
  <c r="Q212" i="33"/>
  <c r="R212" i="33"/>
  <c r="S212" i="33"/>
  <c r="T212" i="33"/>
  <c r="U212" i="33"/>
  <c r="V212" i="33"/>
  <c r="W212" i="33"/>
  <c r="Y212" i="33"/>
  <c r="Z212" i="33"/>
  <c r="L213" i="33"/>
  <c r="M213" i="33"/>
  <c r="P213" i="33"/>
  <c r="Q213" i="33"/>
  <c r="R213" i="33"/>
  <c r="S213" i="33"/>
  <c r="T213" i="33"/>
  <c r="U213" i="33"/>
  <c r="V213" i="33"/>
  <c r="W213" i="33"/>
  <c r="Y213" i="33"/>
  <c r="Z213" i="33"/>
  <c r="Z205" i="33"/>
  <c r="Y205" i="33"/>
  <c r="W205" i="33"/>
  <c r="V205" i="33"/>
  <c r="U205" i="33"/>
  <c r="T205" i="33"/>
  <c r="S205" i="33"/>
  <c r="R205" i="33"/>
  <c r="Q205" i="33"/>
  <c r="P205" i="33"/>
  <c r="M205" i="33"/>
  <c r="L205" i="33"/>
  <c r="Z200" i="33"/>
  <c r="Y200" i="33"/>
  <c r="W200" i="33"/>
  <c r="V200" i="33"/>
  <c r="U200" i="33"/>
  <c r="T200" i="33"/>
  <c r="S200" i="33"/>
  <c r="R200" i="33"/>
  <c r="Q200" i="33"/>
  <c r="P200" i="33"/>
  <c r="M200" i="33"/>
  <c r="L200" i="33"/>
  <c r="Z199" i="33"/>
  <c r="Y199" i="33"/>
  <c r="W199" i="33"/>
  <c r="V199" i="33"/>
  <c r="U199" i="33"/>
  <c r="T199" i="33"/>
  <c r="S199" i="33"/>
  <c r="R199" i="33"/>
  <c r="Q199" i="33"/>
  <c r="P199" i="33"/>
  <c r="M199" i="33"/>
  <c r="L199" i="33"/>
  <c r="Z198" i="33"/>
  <c r="Y198" i="33"/>
  <c r="W198" i="33"/>
  <c r="V198" i="33"/>
  <c r="U198" i="33"/>
  <c r="T198" i="33"/>
  <c r="S198" i="33"/>
  <c r="R198" i="33"/>
  <c r="Q198" i="33"/>
  <c r="P198" i="33"/>
  <c r="M198" i="33"/>
  <c r="L198" i="33"/>
  <c r="Z197" i="33"/>
  <c r="Y197" i="33"/>
  <c r="W197" i="33"/>
  <c r="V197" i="33"/>
  <c r="U197" i="33"/>
  <c r="T197" i="33"/>
  <c r="S197" i="33"/>
  <c r="R197" i="33"/>
  <c r="Q197" i="33"/>
  <c r="P197" i="33"/>
  <c r="M197" i="33"/>
  <c r="L197" i="33"/>
  <c r="Z183" i="33"/>
  <c r="Y183" i="33"/>
  <c r="W183" i="33"/>
  <c r="V183" i="33"/>
  <c r="U183" i="33"/>
  <c r="T183" i="33"/>
  <c r="S183" i="33"/>
  <c r="R183" i="33"/>
  <c r="Q183" i="33"/>
  <c r="P183" i="33"/>
  <c r="M183" i="33"/>
  <c r="L183" i="33"/>
  <c r="Z182" i="33"/>
  <c r="Y182" i="33"/>
  <c r="W182" i="33"/>
  <c r="V182" i="33"/>
  <c r="U182" i="33"/>
  <c r="T182" i="33"/>
  <c r="S182" i="33"/>
  <c r="R182" i="33"/>
  <c r="Q182" i="33"/>
  <c r="P182" i="33"/>
  <c r="M182" i="33"/>
  <c r="L182" i="33"/>
  <c r="Z181" i="33"/>
  <c r="Y181" i="33"/>
  <c r="W181" i="33"/>
  <c r="V181" i="33"/>
  <c r="U181" i="33"/>
  <c r="T181" i="33"/>
  <c r="S181" i="33"/>
  <c r="R181" i="33"/>
  <c r="Q181" i="33"/>
  <c r="P181" i="33"/>
  <c r="M181" i="33"/>
  <c r="L181" i="33"/>
  <c r="Z180" i="33"/>
  <c r="Y180" i="33"/>
  <c r="W180" i="33"/>
  <c r="V180" i="33"/>
  <c r="U180" i="33"/>
  <c r="T180" i="33"/>
  <c r="S180" i="33"/>
  <c r="R180" i="33"/>
  <c r="Q180" i="33"/>
  <c r="P180" i="33"/>
  <c r="M180" i="33"/>
  <c r="L180" i="33"/>
  <c r="Z179" i="33"/>
  <c r="Y179" i="33"/>
  <c r="W179" i="33"/>
  <c r="V179" i="33"/>
  <c r="U179" i="33"/>
  <c r="T179" i="33"/>
  <c r="S179" i="33"/>
  <c r="R179" i="33"/>
  <c r="Q179" i="33"/>
  <c r="P179" i="33"/>
  <c r="M179" i="33"/>
  <c r="L179" i="33"/>
  <c r="Z150" i="33"/>
  <c r="Y150" i="33"/>
  <c r="W150" i="33"/>
  <c r="V150" i="33"/>
  <c r="U150" i="33"/>
  <c r="T150" i="33"/>
  <c r="S150" i="33"/>
  <c r="R150" i="33"/>
  <c r="Q150" i="33"/>
  <c r="P150" i="33"/>
  <c r="M150" i="33"/>
  <c r="L150" i="33"/>
  <c r="Z149" i="33"/>
  <c r="Y149" i="33"/>
  <c r="W149" i="33"/>
  <c r="V149" i="33"/>
  <c r="U149" i="33"/>
  <c r="T149" i="33"/>
  <c r="S149" i="33"/>
  <c r="R149" i="33"/>
  <c r="Q149" i="33"/>
  <c r="P149" i="33"/>
  <c r="M149" i="33"/>
  <c r="L149" i="33"/>
  <c r="Z148" i="33"/>
  <c r="Y148" i="33"/>
  <c r="W148" i="33"/>
  <c r="V148" i="33"/>
  <c r="U148" i="33"/>
  <c r="T148" i="33"/>
  <c r="S148" i="33"/>
  <c r="R148" i="33"/>
  <c r="Q148" i="33"/>
  <c r="P148" i="33"/>
  <c r="M148" i="33"/>
  <c r="L148" i="33"/>
  <c r="Z147" i="33"/>
  <c r="Y147" i="33"/>
  <c r="W147" i="33"/>
  <c r="V147" i="33"/>
  <c r="U147" i="33"/>
  <c r="T147" i="33"/>
  <c r="S147" i="33"/>
  <c r="R147" i="33"/>
  <c r="Q147" i="33"/>
  <c r="P147" i="33"/>
  <c r="M147" i="33"/>
  <c r="L147" i="33"/>
  <c r="Z134" i="33"/>
  <c r="Y134" i="33"/>
  <c r="W134" i="33"/>
  <c r="V134" i="33"/>
  <c r="U134" i="33"/>
  <c r="T134" i="33"/>
  <c r="S134" i="33"/>
  <c r="R134" i="33"/>
  <c r="Q134" i="33"/>
  <c r="P134" i="33"/>
  <c r="M134" i="33"/>
  <c r="L134" i="33"/>
  <c r="Z142" i="33"/>
  <c r="Y142" i="33"/>
  <c r="W142" i="33"/>
  <c r="V142" i="33"/>
  <c r="U142" i="33"/>
  <c r="T142" i="33"/>
  <c r="S142" i="33"/>
  <c r="R142" i="33"/>
  <c r="Q142" i="33"/>
  <c r="P142" i="33"/>
  <c r="M142" i="33"/>
  <c r="L142" i="33"/>
  <c r="Z137" i="33"/>
  <c r="Y137" i="33"/>
  <c r="W137" i="33"/>
  <c r="V137" i="33"/>
  <c r="U137" i="33"/>
  <c r="T137" i="33"/>
  <c r="S137" i="33"/>
  <c r="R137" i="33"/>
  <c r="Q137" i="33"/>
  <c r="P137" i="33"/>
  <c r="M137" i="33"/>
  <c r="L137" i="33"/>
  <c r="Z136" i="33"/>
  <c r="Y136" i="33"/>
  <c r="W136" i="33"/>
  <c r="V136" i="33"/>
  <c r="U136" i="33"/>
  <c r="T136" i="33"/>
  <c r="S136" i="33"/>
  <c r="R136" i="33"/>
  <c r="Q136" i="33"/>
  <c r="P136" i="33"/>
  <c r="M136" i="33"/>
  <c r="L136" i="33"/>
  <c r="Z135" i="33"/>
  <c r="Y135" i="33"/>
  <c r="W135" i="33"/>
  <c r="V135" i="33"/>
  <c r="U135" i="33"/>
  <c r="T135" i="33"/>
  <c r="S135" i="33"/>
  <c r="R135" i="33"/>
  <c r="Q135" i="33"/>
  <c r="P135" i="33"/>
  <c r="M135" i="33"/>
  <c r="L135" i="33"/>
  <c r="Z133" i="33"/>
  <c r="Y133" i="33"/>
  <c r="W133" i="33"/>
  <c r="V133" i="33"/>
  <c r="U133" i="33"/>
  <c r="T133" i="33"/>
  <c r="S133" i="33"/>
  <c r="R133" i="33"/>
  <c r="Q133" i="33"/>
  <c r="P133" i="33"/>
  <c r="M133" i="33"/>
  <c r="L133" i="33"/>
  <c r="Z130" i="33"/>
  <c r="Y130" i="33"/>
  <c r="W130" i="33"/>
  <c r="V130" i="33"/>
  <c r="U130" i="33"/>
  <c r="T130" i="33"/>
  <c r="S130" i="33"/>
  <c r="R130" i="33"/>
  <c r="Q130" i="33"/>
  <c r="P130" i="33"/>
  <c r="M130" i="33"/>
  <c r="L130" i="33"/>
  <c r="Z132" i="33"/>
  <c r="Y132" i="33"/>
  <c r="W132" i="33"/>
  <c r="V132" i="33"/>
  <c r="U132" i="33"/>
  <c r="T132" i="33"/>
  <c r="S132" i="33"/>
  <c r="R132" i="33"/>
  <c r="Q132" i="33"/>
  <c r="P132" i="33"/>
  <c r="M132" i="33"/>
  <c r="L132" i="33"/>
  <c r="Z129" i="33"/>
  <c r="Y129" i="33"/>
  <c r="W129" i="33"/>
  <c r="V129" i="33"/>
  <c r="U129" i="33"/>
  <c r="T129" i="33"/>
  <c r="S129" i="33"/>
  <c r="R129" i="33"/>
  <c r="Q129" i="33"/>
  <c r="P129" i="33"/>
  <c r="M129" i="33"/>
  <c r="L129" i="33"/>
  <c r="Z128" i="33"/>
  <c r="Y128" i="33"/>
  <c r="W128" i="33"/>
  <c r="V128" i="33"/>
  <c r="U128" i="33"/>
  <c r="T128" i="33"/>
  <c r="S128" i="33"/>
  <c r="R128" i="33"/>
  <c r="Q128" i="33"/>
  <c r="P128" i="33"/>
  <c r="M128" i="33"/>
  <c r="L128" i="33"/>
  <c r="Z127" i="33"/>
  <c r="Y127" i="33"/>
  <c r="W127" i="33"/>
  <c r="V127" i="33"/>
  <c r="U127" i="33"/>
  <c r="T127" i="33"/>
  <c r="S127" i="33"/>
  <c r="R127" i="33"/>
  <c r="Q127" i="33"/>
  <c r="P127" i="33"/>
  <c r="M127" i="33"/>
  <c r="L127" i="33"/>
  <c r="Z126" i="33"/>
  <c r="Y126" i="33"/>
  <c r="W126" i="33"/>
  <c r="V126" i="33"/>
  <c r="U126" i="33"/>
  <c r="T126" i="33"/>
  <c r="S126" i="33"/>
  <c r="R126" i="33"/>
  <c r="Q126" i="33"/>
  <c r="P126" i="33"/>
  <c r="M126" i="33"/>
  <c r="L126" i="33"/>
  <c r="Z125" i="33"/>
  <c r="Y125" i="33"/>
  <c r="W125" i="33"/>
  <c r="V125" i="33"/>
  <c r="U125" i="33"/>
  <c r="T125" i="33"/>
  <c r="S125" i="33"/>
  <c r="R125" i="33"/>
  <c r="Q125" i="33"/>
  <c r="P125" i="33"/>
  <c r="M125" i="33"/>
  <c r="L125" i="33"/>
  <c r="Z121" i="33"/>
  <c r="Y121" i="33"/>
  <c r="W121" i="33"/>
  <c r="V121" i="33"/>
  <c r="U121" i="33"/>
  <c r="T121" i="33"/>
  <c r="S121" i="33"/>
  <c r="R121" i="33"/>
  <c r="Q121" i="33"/>
  <c r="P121" i="33"/>
  <c r="M121" i="33"/>
  <c r="L121" i="33"/>
  <c r="Z122" i="33"/>
  <c r="Y122" i="33"/>
  <c r="W122" i="33"/>
  <c r="V122" i="33"/>
  <c r="U122" i="33"/>
  <c r="T122" i="33"/>
  <c r="S122" i="33"/>
  <c r="R122" i="33"/>
  <c r="Q122" i="33"/>
  <c r="P122" i="33"/>
  <c r="M122" i="33"/>
  <c r="L122" i="33"/>
  <c r="Z120" i="33"/>
  <c r="Y120" i="33"/>
  <c r="W120" i="33"/>
  <c r="V120" i="33"/>
  <c r="U120" i="33"/>
  <c r="T120" i="33"/>
  <c r="S120" i="33"/>
  <c r="R120" i="33"/>
  <c r="Q120" i="33"/>
  <c r="P120" i="33"/>
  <c r="M120" i="33"/>
  <c r="L120" i="33"/>
  <c r="Z119" i="33"/>
  <c r="Y119" i="33"/>
  <c r="W119" i="33"/>
  <c r="V119" i="33"/>
  <c r="U119" i="33"/>
  <c r="T119" i="33"/>
  <c r="S119" i="33"/>
  <c r="R119" i="33"/>
  <c r="Q119" i="33"/>
  <c r="P119" i="33"/>
  <c r="M119" i="33"/>
  <c r="L119" i="33"/>
  <c r="W113" i="33"/>
  <c r="V113" i="33"/>
  <c r="U113" i="33"/>
  <c r="T113" i="33"/>
  <c r="S113" i="33"/>
  <c r="R113" i="33"/>
  <c r="Q113" i="33"/>
  <c r="P113" i="33"/>
  <c r="M113" i="33"/>
  <c r="L113" i="33"/>
  <c r="W105" i="33"/>
  <c r="V105" i="33"/>
  <c r="U105" i="33"/>
  <c r="T105" i="33"/>
  <c r="S105" i="33"/>
  <c r="R105" i="33"/>
  <c r="Q105" i="33"/>
  <c r="P105" i="33"/>
  <c r="M105" i="33"/>
  <c r="L105" i="33"/>
  <c r="W104" i="33"/>
  <c r="V104" i="33"/>
  <c r="U104" i="33"/>
  <c r="T104" i="33"/>
  <c r="S104" i="33"/>
  <c r="R104" i="33"/>
  <c r="Q104" i="33"/>
  <c r="P104" i="33"/>
  <c r="M104" i="33"/>
  <c r="L104" i="33"/>
  <c r="W103" i="33"/>
  <c r="V103" i="33"/>
  <c r="U103" i="33"/>
  <c r="T103" i="33"/>
  <c r="S103" i="33"/>
  <c r="R103" i="33"/>
  <c r="Q103" i="33"/>
  <c r="P103" i="33"/>
  <c r="M103" i="33"/>
  <c r="L103" i="33"/>
  <c r="W93" i="33"/>
  <c r="V93" i="33"/>
  <c r="U93" i="33"/>
  <c r="T93" i="33"/>
  <c r="S93" i="33"/>
  <c r="R93" i="33"/>
  <c r="Q93" i="33"/>
  <c r="P93" i="33"/>
  <c r="M93" i="33"/>
  <c r="L93" i="33"/>
  <c r="W92" i="33"/>
  <c r="V92" i="33"/>
  <c r="U92" i="33"/>
  <c r="T92" i="33"/>
  <c r="S92" i="33"/>
  <c r="R92" i="33"/>
  <c r="Q92" i="33"/>
  <c r="P92" i="33"/>
  <c r="M92" i="33"/>
  <c r="L92" i="33"/>
  <c r="W91" i="33"/>
  <c r="V91" i="33"/>
  <c r="U91" i="33"/>
  <c r="T91" i="33"/>
  <c r="S91" i="33"/>
  <c r="R91" i="33"/>
  <c r="Q91" i="33"/>
  <c r="P91" i="33"/>
  <c r="M91" i="33"/>
  <c r="L91" i="33"/>
  <c r="W78" i="33"/>
  <c r="V78" i="33"/>
  <c r="U78" i="33"/>
  <c r="T78" i="33"/>
  <c r="S78" i="33"/>
  <c r="R78" i="33"/>
  <c r="Q78" i="33"/>
  <c r="P78" i="33"/>
  <c r="M78" i="33"/>
  <c r="L78" i="33"/>
  <c r="W86" i="33"/>
  <c r="V86" i="33"/>
  <c r="U86" i="33"/>
  <c r="T86" i="33"/>
  <c r="S86" i="33"/>
  <c r="R86" i="33"/>
  <c r="Q86" i="33"/>
  <c r="P86" i="33"/>
  <c r="M86" i="33"/>
  <c r="L86" i="33"/>
  <c r="W85" i="33"/>
  <c r="V85" i="33"/>
  <c r="U85" i="33"/>
  <c r="T85" i="33"/>
  <c r="S85" i="33"/>
  <c r="R85" i="33"/>
  <c r="Q85" i="33"/>
  <c r="P85" i="33"/>
  <c r="M85" i="33"/>
  <c r="L85" i="33"/>
  <c r="W84" i="33"/>
  <c r="V84" i="33"/>
  <c r="U84" i="33"/>
  <c r="T84" i="33"/>
  <c r="S84" i="33"/>
  <c r="R84" i="33"/>
  <c r="Q84" i="33"/>
  <c r="P84" i="33"/>
  <c r="M84" i="33"/>
  <c r="L84" i="33"/>
  <c r="W83" i="33"/>
  <c r="V83" i="33"/>
  <c r="U83" i="33"/>
  <c r="T83" i="33"/>
  <c r="S83" i="33"/>
  <c r="R83" i="33"/>
  <c r="Q83" i="33"/>
  <c r="P83" i="33"/>
  <c r="M83" i="33"/>
  <c r="L83" i="33"/>
  <c r="W82" i="33"/>
  <c r="V82" i="33"/>
  <c r="U82" i="33"/>
  <c r="T82" i="33"/>
  <c r="S82" i="33"/>
  <c r="R82" i="33"/>
  <c r="Q82" i="33"/>
  <c r="P82" i="33"/>
  <c r="M82" i="33"/>
  <c r="L82" i="33"/>
  <c r="W81" i="33"/>
  <c r="V81" i="33"/>
  <c r="U81" i="33"/>
  <c r="T81" i="33"/>
  <c r="S81" i="33"/>
  <c r="R81" i="33"/>
  <c r="Q81" i="33"/>
  <c r="P81" i="33"/>
  <c r="M81" i="33"/>
  <c r="L81" i="33"/>
  <c r="W80" i="33"/>
  <c r="V80" i="33"/>
  <c r="U80" i="33"/>
  <c r="T80" i="33"/>
  <c r="S80" i="33"/>
  <c r="R80" i="33"/>
  <c r="Q80" i="33"/>
  <c r="P80" i="33"/>
  <c r="M80" i="33"/>
  <c r="L80" i="33"/>
  <c r="W79" i="33"/>
  <c r="V79" i="33"/>
  <c r="U79" i="33"/>
  <c r="T79" i="33"/>
  <c r="S79" i="33"/>
  <c r="R79" i="33"/>
  <c r="Q79" i="33"/>
  <c r="P79" i="33"/>
  <c r="M79" i="33"/>
  <c r="L79" i="33"/>
  <c r="W72" i="33"/>
  <c r="V72" i="33"/>
  <c r="U72" i="33"/>
  <c r="T72" i="33"/>
  <c r="S72" i="33"/>
  <c r="R72" i="33"/>
  <c r="Q72" i="33"/>
  <c r="P72" i="33"/>
  <c r="M72" i="33"/>
  <c r="L72" i="33"/>
  <c r="W71" i="33"/>
  <c r="V71" i="33"/>
  <c r="U71" i="33"/>
  <c r="T71" i="33"/>
  <c r="S71" i="33"/>
  <c r="R71" i="33"/>
  <c r="Q71" i="33"/>
  <c r="P71" i="33"/>
  <c r="M71" i="33"/>
  <c r="L71" i="33"/>
  <c r="W75" i="33"/>
  <c r="V75" i="33"/>
  <c r="U75" i="33"/>
  <c r="T75" i="33"/>
  <c r="S75" i="33"/>
  <c r="R75" i="33"/>
  <c r="Q75" i="33"/>
  <c r="P75" i="33"/>
  <c r="M75" i="33"/>
  <c r="L75" i="33"/>
  <c r="W74" i="33"/>
  <c r="V74" i="33"/>
  <c r="U74" i="33"/>
  <c r="T74" i="33"/>
  <c r="S74" i="33"/>
  <c r="R74" i="33"/>
  <c r="Q74" i="33"/>
  <c r="P74" i="33"/>
  <c r="M74" i="33"/>
  <c r="L74" i="33"/>
  <c r="W73" i="33"/>
  <c r="V73" i="33"/>
  <c r="U73" i="33"/>
  <c r="T73" i="33"/>
  <c r="S73" i="33"/>
  <c r="R73" i="33"/>
  <c r="Q73" i="33"/>
  <c r="P73" i="33"/>
  <c r="M73" i="33"/>
  <c r="L73" i="33"/>
  <c r="Z113" i="33"/>
  <c r="Y113" i="33"/>
  <c r="Z105" i="33"/>
  <c r="Y105" i="33"/>
  <c r="Z104" i="33"/>
  <c r="Y104" i="33"/>
  <c r="Z103" i="33"/>
  <c r="Y103" i="33"/>
  <c r="Z93" i="33"/>
  <c r="Y93" i="33"/>
  <c r="Z92" i="33"/>
  <c r="Y92" i="33"/>
  <c r="Z91" i="33"/>
  <c r="Y91" i="33"/>
  <c r="Z78" i="33"/>
  <c r="Y78" i="33"/>
  <c r="Z86" i="33"/>
  <c r="Y86" i="33"/>
  <c r="Z85" i="33"/>
  <c r="Y85" i="33"/>
  <c r="Z84" i="33"/>
  <c r="Y84" i="33"/>
  <c r="Z83" i="33"/>
  <c r="Y83" i="33"/>
  <c r="Z82" i="33"/>
  <c r="Y82" i="33"/>
  <c r="Z81" i="33"/>
  <c r="Y81" i="33"/>
  <c r="Z80" i="33"/>
  <c r="Y80" i="33"/>
  <c r="Z79" i="33"/>
  <c r="Y79" i="33"/>
  <c r="Z72" i="33"/>
  <c r="Y72" i="33"/>
  <c r="Z71" i="33"/>
  <c r="Y71" i="33"/>
  <c r="Z75" i="33"/>
  <c r="Y75" i="33"/>
  <c r="Z74" i="33"/>
  <c r="Y74" i="33"/>
  <c r="Z73" i="33"/>
  <c r="Y73" i="33"/>
  <c r="Z61" i="33"/>
  <c r="Y61" i="33"/>
  <c r="Z60" i="33"/>
  <c r="Y60" i="33"/>
  <c r="Z58" i="33"/>
  <c r="Y58" i="33"/>
  <c r="Z57" i="33"/>
  <c r="Y57" i="33"/>
  <c r="Z56" i="33"/>
  <c r="Y56" i="33"/>
  <c r="Z55" i="33"/>
  <c r="Y55" i="33"/>
  <c r="Z54" i="33"/>
  <c r="Y54" i="33"/>
  <c r="Z53" i="33"/>
  <c r="Y53" i="33"/>
  <c r="Z52" i="33"/>
  <c r="Y52" i="33"/>
  <c r="Z51" i="33"/>
  <c r="Y51" i="33"/>
  <c r="Z50" i="33"/>
  <c r="Y50" i="33"/>
  <c r="Z49" i="33"/>
  <c r="Y49" i="33"/>
  <c r="Z47" i="33"/>
  <c r="Y47" i="33"/>
  <c r="W49" i="33"/>
  <c r="V49" i="33"/>
  <c r="U49" i="33"/>
  <c r="T49" i="33"/>
  <c r="S49" i="33"/>
  <c r="R49" i="33"/>
  <c r="Q49" i="33"/>
  <c r="P49" i="33"/>
  <c r="M49" i="33"/>
  <c r="L49" i="33"/>
  <c r="W53" i="33"/>
  <c r="V53" i="33"/>
  <c r="U53" i="33"/>
  <c r="T53" i="33"/>
  <c r="S53" i="33"/>
  <c r="R53" i="33"/>
  <c r="Q53" i="33"/>
  <c r="P53" i="33"/>
  <c r="M53" i="33"/>
  <c r="L53" i="33"/>
  <c r="W61" i="33"/>
  <c r="V61" i="33"/>
  <c r="U61" i="33"/>
  <c r="T61" i="33"/>
  <c r="S61" i="33"/>
  <c r="R61" i="33"/>
  <c r="Q61" i="33"/>
  <c r="P61" i="33"/>
  <c r="M61" i="33"/>
  <c r="L61" i="33"/>
  <c r="W60" i="33"/>
  <c r="V60" i="33"/>
  <c r="U60" i="33"/>
  <c r="T60" i="33"/>
  <c r="S60" i="33"/>
  <c r="R60" i="33"/>
  <c r="Q60" i="33"/>
  <c r="P60" i="33"/>
  <c r="M60" i="33"/>
  <c r="L60" i="33"/>
  <c r="W58" i="33"/>
  <c r="V58" i="33"/>
  <c r="U58" i="33"/>
  <c r="T58" i="33"/>
  <c r="S58" i="33"/>
  <c r="R58" i="33"/>
  <c r="Q58" i="33"/>
  <c r="P58" i="33"/>
  <c r="M58" i="33"/>
  <c r="L58" i="33"/>
  <c r="W57" i="33"/>
  <c r="V57" i="33"/>
  <c r="U57" i="33"/>
  <c r="T57" i="33"/>
  <c r="S57" i="33"/>
  <c r="R57" i="33"/>
  <c r="Q57" i="33"/>
  <c r="P57" i="33"/>
  <c r="M57" i="33"/>
  <c r="L57" i="33"/>
  <c r="W56" i="33"/>
  <c r="V56" i="33"/>
  <c r="U56" i="33"/>
  <c r="T56" i="33"/>
  <c r="S56" i="33"/>
  <c r="R56" i="33"/>
  <c r="Q56" i="33"/>
  <c r="P56" i="33"/>
  <c r="M56" i="33"/>
  <c r="L56" i="33"/>
  <c r="W47" i="33"/>
  <c r="V47" i="33"/>
  <c r="U47" i="33"/>
  <c r="T47" i="33"/>
  <c r="S47" i="33"/>
  <c r="R47" i="33"/>
  <c r="Q47" i="33"/>
  <c r="P47" i="33"/>
  <c r="M47" i="33"/>
  <c r="L47" i="33"/>
  <c r="W55" i="33" l="1"/>
  <c r="V55" i="33"/>
  <c r="U55" i="33"/>
  <c r="T55" i="33"/>
  <c r="S55" i="33"/>
  <c r="R55" i="33"/>
  <c r="Q55" i="33"/>
  <c r="P55" i="33"/>
  <c r="M55" i="33"/>
  <c r="L55" i="33"/>
  <c r="W54" i="33"/>
  <c r="V54" i="33"/>
  <c r="U54" i="33"/>
  <c r="T54" i="33"/>
  <c r="S54" i="33"/>
  <c r="R54" i="33"/>
  <c r="Q54" i="33"/>
  <c r="P54" i="33"/>
  <c r="M54" i="33"/>
  <c r="L54" i="33"/>
  <c r="W52" i="33"/>
  <c r="V52" i="33"/>
  <c r="U52" i="33"/>
  <c r="T52" i="33"/>
  <c r="S52" i="33"/>
  <c r="R52" i="33"/>
  <c r="Q52" i="33"/>
  <c r="P52" i="33"/>
  <c r="M52" i="33"/>
  <c r="L52" i="33"/>
  <c r="W51" i="33"/>
  <c r="V51" i="33"/>
  <c r="U51" i="33"/>
  <c r="T51" i="33"/>
  <c r="S51" i="33"/>
  <c r="R51" i="33"/>
  <c r="Q51" i="33"/>
  <c r="P51" i="33"/>
  <c r="M51" i="33"/>
  <c r="L51" i="33"/>
  <c r="W50" i="33"/>
  <c r="V50" i="33"/>
  <c r="U50" i="33"/>
  <c r="T50" i="33"/>
  <c r="S50" i="33"/>
  <c r="R50" i="33"/>
  <c r="Q50" i="33"/>
  <c r="P50" i="33"/>
  <c r="M50" i="33"/>
  <c r="L50" i="33"/>
  <c r="Z31" i="52" l="1"/>
  <c r="Y31" i="52"/>
  <c r="W31" i="52"/>
  <c r="V31" i="52"/>
  <c r="U31" i="52"/>
  <c r="T31" i="52"/>
  <c r="S31" i="52"/>
  <c r="R31" i="52"/>
  <c r="Q31" i="52"/>
  <c r="P31" i="52"/>
  <c r="M31" i="52"/>
  <c r="L31" i="52"/>
  <c r="Z30" i="52"/>
  <c r="Y30" i="52"/>
  <c r="W30" i="52"/>
  <c r="V30" i="52"/>
  <c r="U30" i="52"/>
  <c r="T30" i="52"/>
  <c r="S30" i="52"/>
  <c r="R30" i="52"/>
  <c r="Q30" i="52"/>
  <c r="P30" i="52"/>
  <c r="M30" i="52"/>
  <c r="L30" i="52"/>
  <c r="Z32" i="52"/>
  <c r="Y32" i="52"/>
  <c r="W32" i="52"/>
  <c r="V32" i="52"/>
  <c r="U32" i="52"/>
  <c r="T32" i="52"/>
  <c r="S32" i="52"/>
  <c r="R32" i="52"/>
  <c r="Q32" i="52"/>
  <c r="P32" i="52"/>
  <c r="M32" i="52"/>
  <c r="L32" i="52"/>
  <c r="Z35" i="33" l="1"/>
  <c r="Y35" i="33"/>
  <c r="W35" i="33"/>
  <c r="V35" i="33"/>
  <c r="U35" i="33"/>
  <c r="T35" i="33"/>
  <c r="S35" i="33"/>
  <c r="R35" i="33"/>
  <c r="Q35" i="33"/>
  <c r="P35" i="33"/>
  <c r="M35" i="33"/>
  <c r="L35" i="33"/>
  <c r="Z124" i="33"/>
  <c r="Y124" i="33"/>
  <c r="W124" i="33"/>
  <c r="V124" i="33"/>
  <c r="U124" i="33"/>
  <c r="T124" i="33"/>
  <c r="S124" i="33"/>
  <c r="R124" i="33"/>
  <c r="Q124" i="33"/>
  <c r="P124" i="33"/>
  <c r="M124" i="33"/>
  <c r="L124" i="33"/>
  <c r="Z38" i="33"/>
  <c r="Y38" i="33"/>
  <c r="W38" i="33"/>
  <c r="V38" i="33"/>
  <c r="U38" i="33"/>
  <c r="T38" i="33"/>
  <c r="S38" i="33"/>
  <c r="R38" i="33"/>
  <c r="Q38" i="33"/>
  <c r="P38" i="33"/>
  <c r="M38" i="33"/>
  <c r="L38" i="33"/>
  <c r="Z135" i="43" l="1"/>
  <c r="Y135" i="43"/>
  <c r="W135" i="43"/>
  <c r="V135" i="43"/>
  <c r="U135" i="43"/>
  <c r="T135" i="43"/>
  <c r="S135" i="43"/>
  <c r="R135" i="43"/>
  <c r="Q135" i="43"/>
  <c r="P135" i="43"/>
  <c r="M135" i="43"/>
  <c r="L135" i="43"/>
  <c r="Z134" i="43"/>
  <c r="Y134" i="43"/>
  <c r="W134" i="43"/>
  <c r="V134" i="43"/>
  <c r="U134" i="43"/>
  <c r="T134" i="43"/>
  <c r="S134" i="43"/>
  <c r="R134" i="43"/>
  <c r="Q134" i="43"/>
  <c r="P134" i="43"/>
  <c r="M134" i="43"/>
  <c r="L134" i="43"/>
  <c r="Z117" i="43"/>
  <c r="Y117" i="43"/>
  <c r="W117" i="43"/>
  <c r="V117" i="43"/>
  <c r="U117" i="43"/>
  <c r="T117" i="43"/>
  <c r="S117" i="43"/>
  <c r="R117" i="43"/>
  <c r="Q117" i="43"/>
  <c r="P117" i="43"/>
  <c r="M117" i="43"/>
  <c r="L117" i="43"/>
  <c r="Z116" i="43"/>
  <c r="Y116" i="43"/>
  <c r="W116" i="43"/>
  <c r="V116" i="43"/>
  <c r="U116" i="43"/>
  <c r="T116" i="43"/>
  <c r="S116" i="43"/>
  <c r="R116" i="43"/>
  <c r="Q116" i="43"/>
  <c r="P116" i="43"/>
  <c r="M116" i="43"/>
  <c r="L116" i="43"/>
  <c r="Z115" i="43"/>
  <c r="Y115" i="43"/>
  <c r="W115" i="43"/>
  <c r="V115" i="43"/>
  <c r="U115" i="43"/>
  <c r="T115" i="43"/>
  <c r="S115" i="43"/>
  <c r="R115" i="43"/>
  <c r="Q115" i="43"/>
  <c r="P115" i="43"/>
  <c r="M115" i="43"/>
  <c r="L115" i="43"/>
  <c r="Z114" i="43"/>
  <c r="Y114" i="43"/>
  <c r="W114" i="43"/>
  <c r="V114" i="43"/>
  <c r="U114" i="43"/>
  <c r="T114" i="43"/>
  <c r="S114" i="43"/>
  <c r="R114" i="43"/>
  <c r="Q114" i="43"/>
  <c r="P114" i="43"/>
  <c r="M114" i="43"/>
  <c r="L114" i="43"/>
  <c r="Z113" i="43"/>
  <c r="Y113" i="43"/>
  <c r="W113" i="43"/>
  <c r="V113" i="43"/>
  <c r="U113" i="43"/>
  <c r="T113" i="43"/>
  <c r="S113" i="43"/>
  <c r="R113" i="43"/>
  <c r="Q113" i="43"/>
  <c r="P113" i="43"/>
  <c r="M113" i="43"/>
  <c r="L113" i="43"/>
  <c r="Z112" i="43"/>
  <c r="Y112" i="43"/>
  <c r="W112" i="43"/>
  <c r="V112" i="43"/>
  <c r="U112" i="43"/>
  <c r="T112" i="43"/>
  <c r="S112" i="43"/>
  <c r="R112" i="43"/>
  <c r="Q112" i="43"/>
  <c r="P112" i="43"/>
  <c r="M112" i="43"/>
  <c r="L112" i="43"/>
  <c r="Z107" i="43"/>
  <c r="Y107" i="43"/>
  <c r="W107" i="43"/>
  <c r="V107" i="43"/>
  <c r="U107" i="43"/>
  <c r="T107" i="43"/>
  <c r="S107" i="43"/>
  <c r="R107" i="43"/>
  <c r="Q107" i="43"/>
  <c r="P107" i="43"/>
  <c r="M107" i="43"/>
  <c r="L107" i="43"/>
  <c r="Z39" i="43"/>
  <c r="Y39" i="43"/>
  <c r="W39" i="43"/>
  <c r="V39" i="43"/>
  <c r="U39" i="43"/>
  <c r="T39" i="43"/>
  <c r="S39" i="43"/>
  <c r="R39" i="43"/>
  <c r="Q39" i="43"/>
  <c r="P39" i="43"/>
  <c r="M39" i="43"/>
  <c r="L39" i="43"/>
  <c r="Z38" i="43"/>
  <c r="Y38" i="43"/>
  <c r="W38" i="43"/>
  <c r="V38" i="43"/>
  <c r="U38" i="43"/>
  <c r="T38" i="43"/>
  <c r="S38" i="43"/>
  <c r="R38" i="43"/>
  <c r="Q38" i="43"/>
  <c r="P38" i="43"/>
  <c r="M38" i="43"/>
  <c r="L38" i="43"/>
  <c r="Z30" i="43"/>
  <c r="Y30" i="43"/>
  <c r="W30" i="43"/>
  <c r="V30" i="43"/>
  <c r="U30" i="43"/>
  <c r="T30" i="43"/>
  <c r="S30" i="43"/>
  <c r="R30" i="43"/>
  <c r="Q30" i="43"/>
  <c r="P30" i="43"/>
  <c r="M30" i="43"/>
  <c r="L30" i="43"/>
  <c r="Z29" i="43"/>
  <c r="Y29" i="43"/>
  <c r="W29" i="43"/>
  <c r="V29" i="43"/>
  <c r="U29" i="43"/>
  <c r="T29" i="43"/>
  <c r="S29" i="43"/>
  <c r="R29" i="43"/>
  <c r="Q29" i="43"/>
  <c r="P29" i="43"/>
  <c r="M29" i="43"/>
  <c r="L29" i="43"/>
  <c r="Z28" i="43"/>
  <c r="Y28" i="43"/>
  <c r="W28" i="43"/>
  <c r="V28" i="43"/>
  <c r="U28" i="43"/>
  <c r="T28" i="43"/>
  <c r="S28" i="43"/>
  <c r="R28" i="43"/>
  <c r="Q28" i="43"/>
  <c r="P28" i="43"/>
  <c r="M28" i="43"/>
  <c r="L28" i="43"/>
  <c r="V63" i="34"/>
  <c r="U63" i="34"/>
  <c r="T63" i="34"/>
  <c r="S63" i="34"/>
  <c r="R63" i="34"/>
  <c r="Q63" i="34"/>
  <c r="P63" i="34"/>
  <c r="O63" i="34"/>
  <c r="L63" i="34"/>
  <c r="K63" i="34"/>
  <c r="V62" i="34"/>
  <c r="U62" i="34"/>
  <c r="T62" i="34"/>
  <c r="S62" i="34"/>
  <c r="R62" i="34"/>
  <c r="Q62" i="34"/>
  <c r="P62" i="34"/>
  <c r="O62" i="34"/>
  <c r="L62" i="34"/>
  <c r="K62" i="34"/>
  <c r="V59" i="34"/>
  <c r="U59" i="34"/>
  <c r="T59" i="34"/>
  <c r="S59" i="34"/>
  <c r="R59" i="34"/>
  <c r="Q59" i="34"/>
  <c r="P59" i="34"/>
  <c r="O59" i="34"/>
  <c r="L59" i="34"/>
  <c r="K59" i="34"/>
  <c r="V58" i="34"/>
  <c r="U58" i="34"/>
  <c r="T58" i="34"/>
  <c r="S58" i="34"/>
  <c r="R58" i="34"/>
  <c r="Q58" i="34"/>
  <c r="P58" i="34"/>
  <c r="O58" i="34"/>
  <c r="L58" i="34"/>
  <c r="K58" i="34"/>
  <c r="V57" i="34"/>
  <c r="U57" i="34"/>
  <c r="T57" i="34"/>
  <c r="S57" i="34"/>
  <c r="R57" i="34"/>
  <c r="Q57" i="34"/>
  <c r="P57" i="34"/>
  <c r="O57" i="34"/>
  <c r="L57" i="34"/>
  <c r="K57" i="34"/>
  <c r="V56" i="34"/>
  <c r="U56" i="34"/>
  <c r="T56" i="34"/>
  <c r="S56" i="34"/>
  <c r="R56" i="34"/>
  <c r="Q56" i="34"/>
  <c r="P56" i="34"/>
  <c r="O56" i="34"/>
  <c r="L56" i="34"/>
  <c r="K56" i="34"/>
  <c r="V55" i="34"/>
  <c r="U55" i="34"/>
  <c r="T55" i="34"/>
  <c r="S55" i="34"/>
  <c r="R55" i="34"/>
  <c r="Q55" i="34"/>
  <c r="P55" i="34"/>
  <c r="O55" i="34"/>
  <c r="L55" i="34"/>
  <c r="K55" i="34"/>
  <c r="M19" i="43" l="1"/>
  <c r="Z19" i="43" l="1"/>
  <c r="Y19" i="43"/>
  <c r="W19" i="43"/>
  <c r="V19" i="43"/>
  <c r="U19" i="43"/>
  <c r="T19" i="43"/>
  <c r="S19" i="43"/>
  <c r="R19" i="43"/>
  <c r="Q19" i="43"/>
  <c r="P19" i="43"/>
  <c r="L19" i="43"/>
  <c r="Z18" i="43"/>
  <c r="Y18" i="43"/>
  <c r="W18" i="43"/>
  <c r="V18" i="43"/>
  <c r="U18" i="43"/>
  <c r="T18" i="43"/>
  <c r="S18" i="43"/>
  <c r="R18" i="43"/>
  <c r="Q18" i="43"/>
  <c r="P18" i="43"/>
  <c r="N18" i="43"/>
  <c r="M18" i="43"/>
  <c r="L18" i="43"/>
  <c r="F95" i="53"/>
  <c r="D95" i="53"/>
  <c r="C82" i="53"/>
  <c r="C71" i="53"/>
  <c r="F29" i="53"/>
  <c r="C27" i="53"/>
  <c r="F16" i="53"/>
  <c r="Z48" i="55"/>
  <c r="Y48" i="55"/>
  <c r="W48" i="55"/>
  <c r="V48" i="55"/>
  <c r="U48" i="55"/>
  <c r="T48" i="55"/>
  <c r="S48" i="55"/>
  <c r="R48" i="55"/>
  <c r="Q48" i="55"/>
  <c r="P48" i="55"/>
  <c r="M48" i="55"/>
  <c r="L48" i="55"/>
  <c r="Z47" i="55"/>
  <c r="Y47" i="55"/>
  <c r="W47" i="55"/>
  <c r="V47" i="55"/>
  <c r="U47" i="55"/>
  <c r="T47" i="55"/>
  <c r="S47" i="55"/>
  <c r="R47" i="55"/>
  <c r="Q47" i="55"/>
  <c r="P47" i="55"/>
  <c r="M47" i="55"/>
  <c r="L47" i="55"/>
  <c r="Z46" i="55"/>
  <c r="Y46" i="55"/>
  <c r="W46" i="55"/>
  <c r="V46" i="55"/>
  <c r="U46" i="55"/>
  <c r="T46" i="55"/>
  <c r="S46" i="55"/>
  <c r="R46" i="55"/>
  <c r="Q46" i="55"/>
  <c r="P46" i="55"/>
  <c r="M46" i="55"/>
  <c r="L46" i="55"/>
  <c r="Z42" i="55"/>
  <c r="Y42" i="55"/>
  <c r="W42" i="55"/>
  <c r="V42" i="55"/>
  <c r="U42" i="55"/>
  <c r="T42" i="55"/>
  <c r="S42" i="55"/>
  <c r="R42" i="55"/>
  <c r="Q42" i="55"/>
  <c r="P42" i="55"/>
  <c r="M42" i="55"/>
  <c r="L42" i="55"/>
  <c r="Z39" i="55"/>
  <c r="Y39" i="55"/>
  <c r="W39" i="55"/>
  <c r="V39" i="55"/>
  <c r="U39" i="55"/>
  <c r="T39" i="55"/>
  <c r="S39" i="55"/>
  <c r="R39" i="55"/>
  <c r="Q39" i="55"/>
  <c r="P39" i="55"/>
  <c r="M39" i="55"/>
  <c r="L39" i="55"/>
  <c r="Z38" i="55"/>
  <c r="Y38" i="55"/>
  <c r="W38" i="55"/>
  <c r="V38" i="55"/>
  <c r="U38" i="55"/>
  <c r="T38" i="55"/>
  <c r="S38" i="55"/>
  <c r="R38" i="55"/>
  <c r="Q38" i="55"/>
  <c r="P38" i="55"/>
  <c r="M38" i="55"/>
  <c r="L38" i="55"/>
  <c r="Z37" i="55"/>
  <c r="Y37" i="55"/>
  <c r="W37" i="55"/>
  <c r="V37" i="55"/>
  <c r="U37" i="55"/>
  <c r="T37" i="55"/>
  <c r="S37" i="55"/>
  <c r="R37" i="55"/>
  <c r="Q37" i="55"/>
  <c r="P37" i="55"/>
  <c r="M37" i="55"/>
  <c r="L37" i="55"/>
  <c r="Z36" i="55"/>
  <c r="Y36" i="55"/>
  <c r="W36" i="55"/>
  <c r="V36" i="55"/>
  <c r="U36" i="55"/>
  <c r="T36" i="55"/>
  <c r="S36" i="55"/>
  <c r="R36" i="55"/>
  <c r="Q36" i="55"/>
  <c r="P36" i="55"/>
  <c r="M36" i="55"/>
  <c r="L36" i="55"/>
  <c r="Z35" i="55"/>
  <c r="Y35" i="55"/>
  <c r="W35" i="55"/>
  <c r="V35" i="55"/>
  <c r="U35" i="55"/>
  <c r="T35" i="55"/>
  <c r="S35" i="55"/>
  <c r="R35" i="55"/>
  <c r="Q35" i="55"/>
  <c r="P35" i="55"/>
  <c r="M35" i="55"/>
  <c r="L35" i="55"/>
  <c r="Z34" i="55"/>
  <c r="Y34" i="55"/>
  <c r="W34" i="55"/>
  <c r="V34" i="55"/>
  <c r="U34" i="55"/>
  <c r="T34" i="55"/>
  <c r="S34" i="55"/>
  <c r="R34" i="55"/>
  <c r="Q34" i="55"/>
  <c r="P34" i="55"/>
  <c r="M34" i="55"/>
  <c r="L34" i="55"/>
  <c r="Z33" i="55"/>
  <c r="Y33" i="55"/>
  <c r="W33" i="55"/>
  <c r="V33" i="55"/>
  <c r="U33" i="55"/>
  <c r="T33" i="55"/>
  <c r="S33" i="55"/>
  <c r="R33" i="55"/>
  <c r="Q33" i="55"/>
  <c r="P33" i="55"/>
  <c r="M33" i="55"/>
  <c r="L33" i="55"/>
  <c r="Z32" i="55"/>
  <c r="Y32" i="55"/>
  <c r="W32" i="55"/>
  <c r="V32" i="55"/>
  <c r="U32" i="55"/>
  <c r="T32" i="55"/>
  <c r="S32" i="55"/>
  <c r="R32" i="55"/>
  <c r="Q32" i="55"/>
  <c r="P32" i="55"/>
  <c r="M32" i="55"/>
  <c r="L32" i="55"/>
  <c r="Z31" i="55"/>
  <c r="Y31" i="55"/>
  <c r="W31" i="55"/>
  <c r="V31" i="55"/>
  <c r="U31" i="55"/>
  <c r="T31" i="55"/>
  <c r="S31" i="55"/>
  <c r="R31" i="55"/>
  <c r="Q31" i="55"/>
  <c r="P31" i="55"/>
  <c r="M31" i="55"/>
  <c r="L31" i="55"/>
  <c r="Z30" i="55"/>
  <c r="Y30" i="55"/>
  <c r="W30" i="55"/>
  <c r="V30" i="55"/>
  <c r="U30" i="55"/>
  <c r="T30" i="55"/>
  <c r="S30" i="55"/>
  <c r="R30" i="55"/>
  <c r="Q30" i="55"/>
  <c r="P30" i="55"/>
  <c r="M30" i="55"/>
  <c r="L30" i="55"/>
  <c r="Z25" i="55"/>
  <c r="Y25" i="55"/>
  <c r="W25" i="55"/>
  <c r="V25" i="55"/>
  <c r="U25" i="55"/>
  <c r="T25" i="55"/>
  <c r="S25" i="55"/>
  <c r="R25" i="55"/>
  <c r="Q25" i="55"/>
  <c r="P25" i="55"/>
  <c r="M25" i="55"/>
  <c r="L25" i="55"/>
  <c r="Z24" i="55"/>
  <c r="Y24" i="55"/>
  <c r="W24" i="55"/>
  <c r="V24" i="55"/>
  <c r="U24" i="55"/>
  <c r="T24" i="55"/>
  <c r="S24" i="55"/>
  <c r="R24" i="55"/>
  <c r="Q24" i="55"/>
  <c r="P24" i="55"/>
  <c r="M24" i="55"/>
  <c r="L24" i="55"/>
  <c r="Z23" i="55"/>
  <c r="Y23" i="55"/>
  <c r="W23" i="55"/>
  <c r="V23" i="55"/>
  <c r="U23" i="55"/>
  <c r="T23" i="55"/>
  <c r="S23" i="55"/>
  <c r="R23" i="55"/>
  <c r="Q23" i="55"/>
  <c r="P23" i="55"/>
  <c r="M23" i="55"/>
  <c r="L23" i="55"/>
  <c r="Z22" i="55"/>
  <c r="Y22" i="55"/>
  <c r="W22" i="55"/>
  <c r="V22" i="55"/>
  <c r="U22" i="55"/>
  <c r="T22" i="55"/>
  <c r="S22" i="55"/>
  <c r="R22" i="55"/>
  <c r="Q22" i="55"/>
  <c r="P22" i="55"/>
  <c r="M22" i="55"/>
  <c r="L22" i="55"/>
  <c r="Z21" i="55"/>
  <c r="Y21" i="55"/>
  <c r="W21" i="55"/>
  <c r="V21" i="55"/>
  <c r="U21" i="55"/>
  <c r="T21" i="55"/>
  <c r="S21" i="55"/>
  <c r="R21" i="55"/>
  <c r="Q21" i="55"/>
  <c r="P21" i="55"/>
  <c r="M21" i="55"/>
  <c r="L21" i="55"/>
  <c r="Z20" i="55"/>
  <c r="Y20" i="55"/>
  <c r="W20" i="55"/>
  <c r="V20" i="55"/>
  <c r="U20" i="55"/>
  <c r="T20" i="55"/>
  <c r="S20" i="55"/>
  <c r="R20" i="55"/>
  <c r="Q20" i="55"/>
  <c r="P20" i="55"/>
  <c r="N20" i="55"/>
  <c r="M20" i="55"/>
  <c r="L20" i="55"/>
  <c r="D14" i="55"/>
  <c r="B2" i="55"/>
  <c r="L6" i="55" l="1"/>
  <c r="F6" i="55" s="1"/>
  <c r="J95" i="53"/>
  <c r="F105" i="53" s="1"/>
  <c r="M7" i="55"/>
  <c r="F7" i="55" s="1"/>
  <c r="R51" i="55"/>
  <c r="F73" i="53" s="1"/>
  <c r="F85" i="53" s="1"/>
  <c r="W51" i="55"/>
  <c r="K73" i="53" s="1"/>
  <c r="K85" i="53" s="1"/>
  <c r="V51" i="55"/>
  <c r="J73" i="53" s="1"/>
  <c r="J85" i="53" s="1"/>
  <c r="D18" i="43"/>
  <c r="N19" i="43"/>
  <c r="D19" i="43" s="1"/>
  <c r="Y51" i="55"/>
  <c r="R73" i="53" s="1"/>
  <c r="M6" i="55"/>
  <c r="Q51" i="55"/>
  <c r="E73" i="53" s="1"/>
  <c r="D85" i="53" s="1"/>
  <c r="Z51" i="55"/>
  <c r="S73" i="53" s="1"/>
  <c r="D20" i="55"/>
  <c r="T51" i="55"/>
  <c r="H73" i="53" s="1"/>
  <c r="H85" i="53" s="1"/>
  <c r="S51" i="55"/>
  <c r="G73" i="53" s="1"/>
  <c r="G85" i="53" s="1"/>
  <c r="U51" i="55"/>
  <c r="I73" i="53" s="1"/>
  <c r="I85" i="53" s="1"/>
  <c r="N21" i="55"/>
  <c r="D21" i="55" s="1"/>
  <c r="P51" i="55"/>
  <c r="D73" i="53" s="1"/>
  <c r="M73" i="53" l="1"/>
  <c r="M85" i="53"/>
  <c r="N22" i="55" l="1"/>
  <c r="D22" i="55" s="1"/>
  <c r="N23" i="55" l="1"/>
  <c r="D23" i="55" s="1"/>
  <c r="N24" i="55" l="1"/>
  <c r="D24" i="55" s="1"/>
  <c r="N25" i="55" l="1"/>
  <c r="D25" i="55" s="1"/>
  <c r="N30" i="55" l="1"/>
  <c r="D30" i="55" s="1"/>
  <c r="N31" i="55" l="1"/>
  <c r="D31" i="55" s="1"/>
  <c r="N32" i="55" l="1"/>
  <c r="D32" i="55" l="1"/>
  <c r="N33" i="55"/>
  <c r="D33" i="55" l="1"/>
  <c r="N34" i="55"/>
  <c r="D34" i="55" l="1"/>
  <c r="N35" i="55"/>
  <c r="N36" i="55" l="1"/>
  <c r="D35" i="55"/>
  <c r="N37" i="55" l="1"/>
  <c r="N38" i="55" s="1"/>
  <c r="D38" i="55" s="1"/>
  <c r="D36" i="55"/>
  <c r="D37" i="55" l="1"/>
  <c r="N39" i="55"/>
  <c r="D39" i="55" s="1"/>
  <c r="N40" i="55" l="1"/>
  <c r="D40" i="55" s="1"/>
  <c r="L27" i="50"/>
  <c r="L27" i="48"/>
  <c r="L27" i="38"/>
  <c r="L27" i="49"/>
  <c r="N41" i="55" l="1"/>
  <c r="K27" i="50"/>
  <c r="K27" i="49"/>
  <c r="K27" i="48"/>
  <c r="K27" i="38"/>
  <c r="N42" i="55" l="1"/>
  <c r="D41" i="55"/>
  <c r="C29" i="53"/>
  <c r="C73" i="53" s="1"/>
  <c r="C85" i="53" s="1"/>
  <c r="C95" i="53" s="1"/>
  <c r="C105" i="53" s="1"/>
  <c r="N43" i="55" l="1"/>
  <c r="N44" i="55" s="1"/>
  <c r="D44" i="55" s="1"/>
  <c r="D42" i="55"/>
  <c r="F94" i="53"/>
  <c r="J58" i="54"/>
  <c r="F93" i="53" s="1"/>
  <c r="J49" i="54"/>
  <c r="F92" i="53" s="1"/>
  <c r="F91" i="53"/>
  <c r="F90" i="53"/>
  <c r="D43" i="55" l="1"/>
  <c r="N45" i="55"/>
  <c r="D45" i="55" s="1"/>
  <c r="L116" i="49"/>
  <c r="L108" i="49"/>
  <c r="L100" i="49"/>
  <c r="L92" i="49"/>
  <c r="L84" i="49"/>
  <c r="L76" i="49"/>
  <c r="L68" i="49"/>
  <c r="L60" i="49"/>
  <c r="L52" i="49"/>
  <c r="L44" i="49"/>
  <c r="L116" i="48"/>
  <c r="L108" i="48"/>
  <c r="L100" i="48"/>
  <c r="L92" i="48"/>
  <c r="L84" i="48"/>
  <c r="L76" i="48"/>
  <c r="L68" i="48"/>
  <c r="L60" i="48"/>
  <c r="L52" i="48"/>
  <c r="L44" i="48"/>
  <c r="N46" i="55" l="1"/>
  <c r="D46" i="55" s="1"/>
  <c r="J20" i="54"/>
  <c r="F89" i="53" s="1"/>
  <c r="N47" i="55" l="1"/>
  <c r="Y70" i="37"/>
  <c r="X70" i="37"/>
  <c r="Y69" i="37"/>
  <c r="X69" i="37"/>
  <c r="Y68" i="37"/>
  <c r="X68" i="37"/>
  <c r="Y64" i="37"/>
  <c r="X64" i="37"/>
  <c r="Y62" i="37"/>
  <c r="X62" i="37"/>
  <c r="Y58" i="37"/>
  <c r="X58" i="37"/>
  <c r="Y57" i="37"/>
  <c r="X57" i="37"/>
  <c r="Y56" i="37"/>
  <c r="X56" i="37"/>
  <c r="Y52" i="37"/>
  <c r="X52" i="37"/>
  <c r="Y51" i="37"/>
  <c r="X51" i="37"/>
  <c r="Y50" i="37"/>
  <c r="X50" i="37"/>
  <c r="Y43" i="37"/>
  <c r="X43" i="37"/>
  <c r="Y42" i="37"/>
  <c r="X42" i="37"/>
  <c r="Y37" i="37"/>
  <c r="X37" i="37"/>
  <c r="Y36" i="37"/>
  <c r="X36" i="37"/>
  <c r="Y35" i="37"/>
  <c r="X35" i="37"/>
  <c r="Y34" i="37"/>
  <c r="X34" i="37"/>
  <c r="Y33" i="37"/>
  <c r="X33" i="37"/>
  <c r="Y32" i="37"/>
  <c r="X32" i="37"/>
  <c r="Y31" i="37"/>
  <c r="X31" i="37"/>
  <c r="Y30" i="37"/>
  <c r="X30" i="37"/>
  <c r="Y28" i="37"/>
  <c r="X28" i="37"/>
  <c r="Y27" i="37"/>
  <c r="X27" i="37"/>
  <c r="Y26" i="37"/>
  <c r="X26" i="37"/>
  <c r="Y25" i="37"/>
  <c r="X25" i="37"/>
  <c r="Y24" i="37"/>
  <c r="X24" i="37"/>
  <c r="Y23" i="37"/>
  <c r="X23" i="37"/>
  <c r="Y22" i="37"/>
  <c r="X22" i="37"/>
  <c r="Y21" i="37"/>
  <c r="X21" i="37"/>
  <c r="Y20" i="37"/>
  <c r="X20" i="37"/>
  <c r="Y19" i="37"/>
  <c r="X19" i="37"/>
  <c r="Z51" i="52"/>
  <c r="Y51" i="52"/>
  <c r="Z50" i="52"/>
  <c r="Y50" i="52"/>
  <c r="Z49" i="52"/>
  <c r="Y49" i="52"/>
  <c r="Z48" i="52"/>
  <c r="Y48" i="52"/>
  <c r="Z47" i="52"/>
  <c r="Y47" i="52"/>
  <c r="Z46" i="52"/>
  <c r="Y46" i="52"/>
  <c r="Z45" i="52"/>
  <c r="Y45" i="52"/>
  <c r="Z44" i="52"/>
  <c r="Y44" i="52"/>
  <c r="Z43" i="52"/>
  <c r="Y43" i="52"/>
  <c r="Z41" i="52"/>
  <c r="Y41" i="52"/>
  <c r="Z40" i="52"/>
  <c r="Y40" i="52"/>
  <c r="Z39" i="52"/>
  <c r="Y39" i="52"/>
  <c r="Z35" i="52"/>
  <c r="Y35" i="52"/>
  <c r="Z34" i="52"/>
  <c r="Y34" i="52"/>
  <c r="Z33" i="52"/>
  <c r="Y33" i="52"/>
  <c r="Z28" i="52"/>
  <c r="Y28" i="52"/>
  <c r="Z42" i="52"/>
  <c r="Y42" i="52"/>
  <c r="Z27" i="52"/>
  <c r="Y27" i="52"/>
  <c r="Z25" i="52"/>
  <c r="Y25" i="52"/>
  <c r="Z24" i="52"/>
  <c r="Y24" i="52"/>
  <c r="Z23" i="52"/>
  <c r="Y23" i="52"/>
  <c r="Z22" i="52"/>
  <c r="Y22" i="52"/>
  <c r="Z21" i="52"/>
  <c r="Y21" i="52"/>
  <c r="Z19" i="52"/>
  <c r="Y19" i="52"/>
  <c r="Y98" i="35"/>
  <c r="X98" i="35"/>
  <c r="Y97" i="35"/>
  <c r="X97" i="35"/>
  <c r="Y69" i="35"/>
  <c r="X69" i="35"/>
  <c r="Y68" i="35"/>
  <c r="X68" i="35"/>
  <c r="Y67" i="35"/>
  <c r="X67" i="35"/>
  <c r="Y66" i="35"/>
  <c r="X66" i="35"/>
  <c r="Y65" i="35"/>
  <c r="X65" i="35"/>
  <c r="Y64" i="35"/>
  <c r="X64" i="35"/>
  <c r="Y63" i="35"/>
  <c r="X63" i="35"/>
  <c r="Y62" i="35"/>
  <c r="X62" i="35"/>
  <c r="Y61" i="35"/>
  <c r="X61" i="35"/>
  <c r="Y24" i="35"/>
  <c r="X24" i="35"/>
  <c r="Y23" i="35"/>
  <c r="X23" i="35"/>
  <c r="Y22" i="35"/>
  <c r="X22" i="35"/>
  <c r="Y21" i="35"/>
  <c r="X21" i="35"/>
  <c r="Y18" i="35"/>
  <c r="X18" i="35"/>
  <c r="Y17" i="35"/>
  <c r="X17" i="35"/>
  <c r="Y164" i="34"/>
  <c r="X164" i="34"/>
  <c r="Y125" i="34"/>
  <c r="X125" i="34"/>
  <c r="Y121" i="34"/>
  <c r="X121" i="34"/>
  <c r="Y120" i="34"/>
  <c r="X120" i="34"/>
  <c r="Y119" i="34"/>
  <c r="X119" i="34"/>
  <c r="Y118" i="34"/>
  <c r="X118" i="34"/>
  <c r="Y117" i="34"/>
  <c r="X117" i="34"/>
  <c r="Y116" i="34"/>
  <c r="X116" i="34"/>
  <c r="Y91" i="34"/>
  <c r="X91" i="34"/>
  <c r="Y90" i="34"/>
  <c r="X90" i="34"/>
  <c r="Y89" i="34"/>
  <c r="X89" i="34"/>
  <c r="Y88" i="34"/>
  <c r="X88" i="34"/>
  <c r="Y86" i="34"/>
  <c r="X86" i="34"/>
  <c r="Y85" i="34"/>
  <c r="X85" i="34"/>
  <c r="Y84" i="34"/>
  <c r="X84" i="34"/>
  <c r="Y79" i="34"/>
  <c r="X79" i="34"/>
  <c r="Y165" i="34"/>
  <c r="X165" i="34"/>
  <c r="Y126" i="34"/>
  <c r="X126" i="34"/>
  <c r="Y159" i="34"/>
  <c r="X159" i="34"/>
  <c r="Y54" i="34"/>
  <c r="X54" i="34"/>
  <c r="Y63" i="34"/>
  <c r="X63" i="34"/>
  <c r="Y62" i="34"/>
  <c r="X62" i="34"/>
  <c r="Y59" i="34"/>
  <c r="X59" i="34"/>
  <c r="Y58" i="34"/>
  <c r="X58" i="34"/>
  <c r="Y57" i="34"/>
  <c r="X57" i="34"/>
  <c r="Y56" i="34"/>
  <c r="X56" i="34"/>
  <c r="Y55" i="34"/>
  <c r="X55" i="34"/>
  <c r="Y45" i="34"/>
  <c r="X45" i="34"/>
  <c r="Y43" i="34"/>
  <c r="X43" i="34"/>
  <c r="Y39" i="34"/>
  <c r="X39" i="34"/>
  <c r="Y37" i="34"/>
  <c r="X37" i="34"/>
  <c r="Y36" i="34"/>
  <c r="X36" i="34"/>
  <c r="Y22" i="34"/>
  <c r="X22" i="34"/>
  <c r="Y21" i="34"/>
  <c r="X21" i="34"/>
  <c r="Y20" i="34"/>
  <c r="X20" i="34"/>
  <c r="Z34" i="33"/>
  <c r="Y34" i="33"/>
  <c r="Z33" i="33"/>
  <c r="Y33" i="33"/>
  <c r="Z31" i="33"/>
  <c r="Y31" i="33"/>
  <c r="Z28" i="33"/>
  <c r="Y28" i="33"/>
  <c r="Z27" i="33"/>
  <c r="Y27" i="33"/>
  <c r="Z42" i="33"/>
  <c r="Y42" i="33"/>
  <c r="Z36" i="33"/>
  <c r="Y36" i="33"/>
  <c r="Z21" i="33"/>
  <c r="Y21" i="33"/>
  <c r="Z20" i="33"/>
  <c r="Y20" i="33"/>
  <c r="Z133" i="43"/>
  <c r="Y133" i="43"/>
  <c r="Z132" i="43"/>
  <c r="Y132" i="43"/>
  <c r="Z127" i="43"/>
  <c r="Y127" i="43"/>
  <c r="Z120" i="43"/>
  <c r="Y120" i="43"/>
  <c r="Z118" i="43"/>
  <c r="Y118" i="43"/>
  <c r="Z106" i="43"/>
  <c r="Y106" i="43"/>
  <c r="Z104" i="43"/>
  <c r="Y104" i="43"/>
  <c r="Z103" i="43"/>
  <c r="Y103" i="43"/>
  <c r="Z100" i="43"/>
  <c r="Y100" i="43"/>
  <c r="Z99" i="43"/>
  <c r="Y99" i="43"/>
  <c r="Z98" i="43"/>
  <c r="Y98" i="43"/>
  <c r="Z96" i="43"/>
  <c r="Y96" i="43"/>
  <c r="Z102" i="43"/>
  <c r="Y102" i="43"/>
  <c r="Z101" i="43"/>
  <c r="Y101" i="43"/>
  <c r="Z74" i="43"/>
  <c r="Y74" i="43"/>
  <c r="Z67" i="43"/>
  <c r="Y67" i="43"/>
  <c r="Z78" i="43"/>
  <c r="Y78" i="43"/>
  <c r="Z77" i="43"/>
  <c r="Y77" i="43"/>
  <c r="Z76" i="43"/>
  <c r="Y76" i="43"/>
  <c r="Z56" i="43"/>
  <c r="Y56" i="43"/>
  <c r="Z55" i="43"/>
  <c r="Y55" i="43"/>
  <c r="Z51" i="43"/>
  <c r="Y51" i="43"/>
  <c r="Z50" i="43"/>
  <c r="Y50" i="43"/>
  <c r="Z37" i="43"/>
  <c r="Y37" i="43"/>
  <c r="Z36" i="43"/>
  <c r="Y36" i="43"/>
  <c r="Z35" i="43"/>
  <c r="Y35" i="43"/>
  <c r="Z34" i="43"/>
  <c r="Y34" i="43"/>
  <c r="Z27" i="43"/>
  <c r="Y27" i="43"/>
  <c r="Z26" i="43"/>
  <c r="Y26" i="43"/>
  <c r="Z25" i="43"/>
  <c r="Y25" i="43"/>
  <c r="Z24" i="43"/>
  <c r="Y24" i="43"/>
  <c r="Z23" i="43"/>
  <c r="Y23" i="43"/>
  <c r="D47" i="55" l="1"/>
  <c r="N48" i="55"/>
  <c r="D48" i="55" s="1"/>
  <c r="Y242" i="33"/>
  <c r="R68" i="53" s="1"/>
  <c r="Z242" i="33"/>
  <c r="S68" i="53" s="1"/>
  <c r="Y138" i="43"/>
  <c r="R67" i="53" s="1"/>
  <c r="X149" i="35"/>
  <c r="R70" i="53" s="1"/>
  <c r="Y149" i="35"/>
  <c r="S70" i="53" s="1"/>
  <c r="Y168" i="34"/>
  <c r="S69" i="53" s="1"/>
  <c r="Z138" i="43"/>
  <c r="S67" i="53" s="1"/>
  <c r="X168" i="34"/>
  <c r="R69" i="53" s="1"/>
  <c r="Z54" i="52"/>
  <c r="S71" i="53" s="1"/>
  <c r="X73" i="37"/>
  <c r="Y73" i="37"/>
  <c r="Y54" i="52"/>
  <c r="R71" i="53" s="1"/>
  <c r="L37" i="38"/>
  <c r="L34" i="38"/>
  <c r="L31" i="38"/>
  <c r="L23" i="38"/>
  <c r="L20" i="38"/>
  <c r="L15" i="38"/>
  <c r="L37" i="48"/>
  <c r="L34" i="48"/>
  <c r="L31" i="48"/>
  <c r="L23" i="48"/>
  <c r="L20" i="48"/>
  <c r="L15" i="48"/>
  <c r="L116" i="38"/>
  <c r="L108" i="38"/>
  <c r="L100" i="38"/>
  <c r="L92" i="38"/>
  <c r="L84" i="38"/>
  <c r="L76" i="38"/>
  <c r="L68" i="38"/>
  <c r="L60" i="38"/>
  <c r="L52" i="38"/>
  <c r="L44" i="38"/>
  <c r="L37" i="49"/>
  <c r="L34" i="49"/>
  <c r="L31" i="49"/>
  <c r="L23" i="49"/>
  <c r="L20" i="49"/>
  <c r="L15" i="49"/>
  <c r="K116" i="49"/>
  <c r="K108" i="49"/>
  <c r="K100" i="49"/>
  <c r="K92" i="49"/>
  <c r="K84" i="49"/>
  <c r="K76" i="49"/>
  <c r="K68" i="49"/>
  <c r="K60" i="49"/>
  <c r="K52" i="49"/>
  <c r="K44" i="49"/>
  <c r="K37" i="49"/>
  <c r="K34" i="49"/>
  <c r="K31" i="49"/>
  <c r="K23" i="49"/>
  <c r="K20" i="49"/>
  <c r="K15" i="49"/>
  <c r="K116" i="48"/>
  <c r="K108" i="48"/>
  <c r="K100" i="48"/>
  <c r="K92" i="48"/>
  <c r="K84" i="48"/>
  <c r="K76" i="48"/>
  <c r="K68" i="48"/>
  <c r="K60" i="48"/>
  <c r="K52" i="48"/>
  <c r="K44" i="48"/>
  <c r="K37" i="48"/>
  <c r="K34" i="48"/>
  <c r="K31" i="48"/>
  <c r="K23" i="48"/>
  <c r="K20" i="48"/>
  <c r="K15" i="48"/>
  <c r="K116" i="38"/>
  <c r="K108" i="38"/>
  <c r="K100" i="38"/>
  <c r="K92" i="38"/>
  <c r="K84" i="38"/>
  <c r="K76" i="38"/>
  <c r="K68" i="38"/>
  <c r="K60" i="38"/>
  <c r="K52" i="38"/>
  <c r="K44" i="38"/>
  <c r="K37" i="38"/>
  <c r="K34" i="38"/>
  <c r="K31" i="38"/>
  <c r="K23" i="38"/>
  <c r="K20" i="38"/>
  <c r="K15" i="38"/>
  <c r="K43" i="50"/>
  <c r="K40" i="50"/>
  <c r="K37" i="50"/>
  <c r="K34" i="50"/>
  <c r="K31" i="50"/>
  <c r="K23" i="50"/>
  <c r="K20" i="50"/>
  <c r="K15" i="50"/>
  <c r="L122" i="50"/>
  <c r="L114" i="50"/>
  <c r="L106" i="50"/>
  <c r="L98" i="50"/>
  <c r="L90" i="50"/>
  <c r="L82" i="50"/>
  <c r="L74" i="50"/>
  <c r="L66" i="50"/>
  <c r="L58" i="50"/>
  <c r="L50" i="50"/>
  <c r="L43" i="50"/>
  <c r="L40" i="50"/>
  <c r="L37" i="50"/>
  <c r="L34" i="50"/>
  <c r="L31" i="50"/>
  <c r="L23" i="50"/>
  <c r="L20" i="50"/>
  <c r="L15" i="50"/>
  <c r="N81" i="53" l="1"/>
  <c r="N80" i="53"/>
  <c r="S72" i="53"/>
  <c r="N82" i="53"/>
  <c r="N78" i="53"/>
  <c r="R72" i="53"/>
  <c r="L8" i="50"/>
  <c r="N79" i="53"/>
  <c r="L8" i="48"/>
  <c r="L8" i="38"/>
  <c r="L8" i="49"/>
  <c r="K8" i="38"/>
  <c r="M107" i="53"/>
  <c r="N85" i="53" l="1"/>
  <c r="N84" i="53"/>
  <c r="C93" i="53"/>
  <c r="C103" i="53" s="1"/>
  <c r="C81" i="53"/>
  <c r="C92" i="53" s="1"/>
  <c r="C102" i="53" s="1"/>
  <c r="C80" i="53"/>
  <c r="C91" i="53" s="1"/>
  <c r="C101" i="53" s="1"/>
  <c r="C79" i="53"/>
  <c r="C90" i="53" s="1"/>
  <c r="C100" i="53" s="1"/>
  <c r="C78" i="53"/>
  <c r="C89" i="53" s="1"/>
  <c r="C99" i="53" s="1"/>
  <c r="C70" i="53"/>
  <c r="C69" i="53"/>
  <c r="C68" i="53"/>
  <c r="C67" i="53"/>
  <c r="C28" i="53"/>
  <c r="C26" i="53"/>
  <c r="C25" i="53"/>
  <c r="C24" i="53"/>
  <c r="C23" i="53"/>
  <c r="V70" i="37"/>
  <c r="U70" i="37"/>
  <c r="T70" i="37"/>
  <c r="S70" i="37"/>
  <c r="R70" i="37"/>
  <c r="Q70" i="37"/>
  <c r="P70" i="37"/>
  <c r="O70" i="37"/>
  <c r="L70" i="37"/>
  <c r="K70" i="37"/>
  <c r="P85" i="53" l="1"/>
  <c r="D105" i="53" s="1"/>
  <c r="H105" i="53" s="1"/>
  <c r="K105" i="53" s="1"/>
  <c r="D93" i="53"/>
  <c r="D92" i="53"/>
  <c r="D91" i="53"/>
  <c r="D90" i="53"/>
  <c r="D94" i="53" l="1"/>
  <c r="V69" i="37"/>
  <c r="U69" i="37"/>
  <c r="T69" i="37"/>
  <c r="S69" i="37"/>
  <c r="R69" i="37"/>
  <c r="Q69" i="37"/>
  <c r="P69" i="37"/>
  <c r="O69" i="37"/>
  <c r="V68" i="37"/>
  <c r="U68" i="37"/>
  <c r="T68" i="37"/>
  <c r="S68" i="37"/>
  <c r="R68" i="37"/>
  <c r="Q68" i="37"/>
  <c r="P68" i="37"/>
  <c r="O68" i="37"/>
  <c r="V64" i="37"/>
  <c r="U64" i="37"/>
  <c r="T64" i="37"/>
  <c r="S64" i="37"/>
  <c r="R64" i="37"/>
  <c r="Q64" i="37"/>
  <c r="P64" i="37"/>
  <c r="O64" i="37"/>
  <c r="V62" i="37"/>
  <c r="U62" i="37"/>
  <c r="T62" i="37"/>
  <c r="S62" i="37"/>
  <c r="R62" i="37"/>
  <c r="Q62" i="37"/>
  <c r="P62" i="37"/>
  <c r="O62" i="37"/>
  <c r="V58" i="37"/>
  <c r="U58" i="37"/>
  <c r="T58" i="37"/>
  <c r="S58" i="37"/>
  <c r="R58" i="37"/>
  <c r="Q58" i="37"/>
  <c r="P58" i="37"/>
  <c r="O58" i="37"/>
  <c r="V57" i="37"/>
  <c r="U57" i="37"/>
  <c r="T57" i="37"/>
  <c r="S57" i="37"/>
  <c r="R57" i="37"/>
  <c r="Q57" i="37"/>
  <c r="P57" i="37"/>
  <c r="O57" i="37"/>
  <c r="V56" i="37"/>
  <c r="U56" i="37"/>
  <c r="T56" i="37"/>
  <c r="S56" i="37"/>
  <c r="R56" i="37"/>
  <c r="Q56" i="37"/>
  <c r="P56" i="37"/>
  <c r="O56" i="37"/>
  <c r="V52" i="37"/>
  <c r="U52" i="37"/>
  <c r="T52" i="37"/>
  <c r="S52" i="37"/>
  <c r="R52" i="37"/>
  <c r="Q52" i="37"/>
  <c r="P52" i="37"/>
  <c r="O52" i="37"/>
  <c r="V51" i="37"/>
  <c r="U51" i="37"/>
  <c r="T51" i="37"/>
  <c r="S51" i="37"/>
  <c r="R51" i="37"/>
  <c r="Q51" i="37"/>
  <c r="P51" i="37"/>
  <c r="O51" i="37"/>
  <c r="V50" i="37"/>
  <c r="U50" i="37"/>
  <c r="T50" i="37"/>
  <c r="S50" i="37"/>
  <c r="R50" i="37"/>
  <c r="Q50" i="37"/>
  <c r="P50" i="37"/>
  <c r="O50" i="37"/>
  <c r="V43" i="37"/>
  <c r="U43" i="37"/>
  <c r="T43" i="37"/>
  <c r="S43" i="37"/>
  <c r="R43" i="37"/>
  <c r="Q43" i="37"/>
  <c r="P43" i="37"/>
  <c r="O43" i="37"/>
  <c r="V42" i="37"/>
  <c r="U42" i="37"/>
  <c r="T42" i="37"/>
  <c r="S42" i="37"/>
  <c r="R42" i="37"/>
  <c r="Q42" i="37"/>
  <c r="P42" i="37"/>
  <c r="O42" i="37"/>
  <c r="V37" i="37"/>
  <c r="U37" i="37"/>
  <c r="T37" i="37"/>
  <c r="S37" i="37"/>
  <c r="R37" i="37"/>
  <c r="Q37" i="37"/>
  <c r="P37" i="37"/>
  <c r="O37" i="37"/>
  <c r="V36" i="37"/>
  <c r="U36" i="37"/>
  <c r="T36" i="37"/>
  <c r="S36" i="37"/>
  <c r="R36" i="37"/>
  <c r="Q36" i="37"/>
  <c r="P36" i="37"/>
  <c r="O36" i="37"/>
  <c r="V35" i="37"/>
  <c r="U35" i="37"/>
  <c r="T35" i="37"/>
  <c r="S35" i="37"/>
  <c r="R35" i="37"/>
  <c r="Q35" i="37"/>
  <c r="P35" i="37"/>
  <c r="O35" i="37"/>
  <c r="V34" i="37"/>
  <c r="U34" i="37"/>
  <c r="T34" i="37"/>
  <c r="S34" i="37"/>
  <c r="R34" i="37"/>
  <c r="Q34" i="37"/>
  <c r="P34" i="37"/>
  <c r="O34" i="37"/>
  <c r="V33" i="37"/>
  <c r="U33" i="37"/>
  <c r="T33" i="37"/>
  <c r="S33" i="37"/>
  <c r="R33" i="37"/>
  <c r="Q33" i="37"/>
  <c r="P33" i="37"/>
  <c r="O33" i="37"/>
  <c r="V32" i="37"/>
  <c r="U32" i="37"/>
  <c r="T32" i="37"/>
  <c r="S32" i="37"/>
  <c r="R32" i="37"/>
  <c r="Q32" i="37"/>
  <c r="P32" i="37"/>
  <c r="O32" i="37"/>
  <c r="V31" i="37"/>
  <c r="U31" i="37"/>
  <c r="T31" i="37"/>
  <c r="S31" i="37"/>
  <c r="R31" i="37"/>
  <c r="Q31" i="37"/>
  <c r="P31" i="37"/>
  <c r="O31" i="37"/>
  <c r="V30" i="37"/>
  <c r="U30" i="37"/>
  <c r="T30" i="37"/>
  <c r="S30" i="37"/>
  <c r="R30" i="37"/>
  <c r="Q30" i="37"/>
  <c r="P30" i="37"/>
  <c r="O30" i="37"/>
  <c r="V28" i="37"/>
  <c r="U28" i="37"/>
  <c r="T28" i="37"/>
  <c r="S28" i="37"/>
  <c r="R28" i="37"/>
  <c r="Q28" i="37"/>
  <c r="P28" i="37"/>
  <c r="O28" i="37"/>
  <c r="V27" i="37"/>
  <c r="U27" i="37"/>
  <c r="T27" i="37"/>
  <c r="S27" i="37"/>
  <c r="R27" i="37"/>
  <c r="Q27" i="37"/>
  <c r="P27" i="37"/>
  <c r="O27" i="37"/>
  <c r="V26" i="37"/>
  <c r="U26" i="37"/>
  <c r="T26" i="37"/>
  <c r="S26" i="37"/>
  <c r="R26" i="37"/>
  <c r="Q26" i="37"/>
  <c r="P26" i="37"/>
  <c r="O26" i="37"/>
  <c r="V25" i="37"/>
  <c r="U25" i="37"/>
  <c r="T25" i="37"/>
  <c r="S25" i="37"/>
  <c r="R25" i="37"/>
  <c r="Q25" i="37"/>
  <c r="P25" i="37"/>
  <c r="O25" i="37"/>
  <c r="V24" i="37"/>
  <c r="U24" i="37"/>
  <c r="T24" i="37"/>
  <c r="S24" i="37"/>
  <c r="R24" i="37"/>
  <c r="Q24" i="37"/>
  <c r="P24" i="37"/>
  <c r="O24" i="37"/>
  <c r="V23" i="37"/>
  <c r="U23" i="37"/>
  <c r="T23" i="37"/>
  <c r="S23" i="37"/>
  <c r="R23" i="37"/>
  <c r="Q23" i="37"/>
  <c r="P23" i="37"/>
  <c r="O23" i="37"/>
  <c r="V22" i="37"/>
  <c r="U22" i="37"/>
  <c r="T22" i="37"/>
  <c r="S22" i="37"/>
  <c r="R22" i="37"/>
  <c r="Q22" i="37"/>
  <c r="P22" i="37"/>
  <c r="O22" i="37"/>
  <c r="V21" i="37"/>
  <c r="U21" i="37"/>
  <c r="T21" i="37"/>
  <c r="S21" i="37"/>
  <c r="R21" i="37"/>
  <c r="Q21" i="37"/>
  <c r="P21" i="37"/>
  <c r="O21" i="37"/>
  <c r="V20" i="37"/>
  <c r="U20" i="37"/>
  <c r="T20" i="37"/>
  <c r="S20" i="37"/>
  <c r="R20" i="37"/>
  <c r="Q20" i="37"/>
  <c r="P20" i="37"/>
  <c r="O20" i="37"/>
  <c r="V19" i="37"/>
  <c r="U19" i="37"/>
  <c r="T19" i="37"/>
  <c r="S19" i="37"/>
  <c r="R19" i="37"/>
  <c r="Q19" i="37"/>
  <c r="P19" i="37"/>
  <c r="O19" i="37"/>
  <c r="W51" i="52"/>
  <c r="V51" i="52"/>
  <c r="U51" i="52"/>
  <c r="T51" i="52"/>
  <c r="S51" i="52"/>
  <c r="R51" i="52"/>
  <c r="Q51" i="52"/>
  <c r="P51" i="52"/>
  <c r="W50" i="52"/>
  <c r="V50" i="52"/>
  <c r="U50" i="52"/>
  <c r="T50" i="52"/>
  <c r="S50" i="52"/>
  <c r="R50" i="52"/>
  <c r="Q50" i="52"/>
  <c r="P50" i="52"/>
  <c r="W49" i="52"/>
  <c r="V49" i="52"/>
  <c r="U49" i="52"/>
  <c r="T49" i="52"/>
  <c r="S49" i="52"/>
  <c r="R49" i="52"/>
  <c r="Q49" i="52"/>
  <c r="P49" i="52"/>
  <c r="W48" i="52"/>
  <c r="V48" i="52"/>
  <c r="U48" i="52"/>
  <c r="T48" i="52"/>
  <c r="S48" i="52"/>
  <c r="R48" i="52"/>
  <c r="Q48" i="52"/>
  <c r="P48" i="52"/>
  <c r="W47" i="52"/>
  <c r="V47" i="52"/>
  <c r="U47" i="52"/>
  <c r="T47" i="52"/>
  <c r="S47" i="52"/>
  <c r="R47" i="52"/>
  <c r="Q47" i="52"/>
  <c r="P47" i="52"/>
  <c r="W46" i="52"/>
  <c r="V46" i="52"/>
  <c r="U46" i="52"/>
  <c r="T46" i="52"/>
  <c r="S46" i="52"/>
  <c r="R46" i="52"/>
  <c r="Q46" i="52"/>
  <c r="P46" i="52"/>
  <c r="W45" i="52"/>
  <c r="V45" i="52"/>
  <c r="U45" i="52"/>
  <c r="T45" i="52"/>
  <c r="S45" i="52"/>
  <c r="R45" i="52"/>
  <c r="Q45" i="52"/>
  <c r="P45" i="52"/>
  <c r="W44" i="52"/>
  <c r="V44" i="52"/>
  <c r="U44" i="52"/>
  <c r="T44" i="52"/>
  <c r="S44" i="52"/>
  <c r="R44" i="52"/>
  <c r="Q44" i="52"/>
  <c r="P44" i="52"/>
  <c r="W43" i="52"/>
  <c r="V43" i="52"/>
  <c r="U43" i="52"/>
  <c r="T43" i="52"/>
  <c r="S43" i="52"/>
  <c r="R43" i="52"/>
  <c r="Q43" i="52"/>
  <c r="P43" i="52"/>
  <c r="W41" i="52"/>
  <c r="V41" i="52"/>
  <c r="U41" i="52"/>
  <c r="T41" i="52"/>
  <c r="S41" i="52"/>
  <c r="R41" i="52"/>
  <c r="Q41" i="52"/>
  <c r="P41" i="52"/>
  <c r="W40" i="52"/>
  <c r="V40" i="52"/>
  <c r="U40" i="52"/>
  <c r="T40" i="52"/>
  <c r="S40" i="52"/>
  <c r="R40" i="52"/>
  <c r="Q40" i="52"/>
  <c r="P40" i="52"/>
  <c r="W39" i="52"/>
  <c r="V39" i="52"/>
  <c r="U39" i="52"/>
  <c r="T39" i="52"/>
  <c r="S39" i="52"/>
  <c r="R39" i="52"/>
  <c r="Q39" i="52"/>
  <c r="P39" i="52"/>
  <c r="W35" i="52"/>
  <c r="V35" i="52"/>
  <c r="U35" i="52"/>
  <c r="T35" i="52"/>
  <c r="S35" i="52"/>
  <c r="R35" i="52"/>
  <c r="Q35" i="52"/>
  <c r="P35" i="52"/>
  <c r="W34" i="52"/>
  <c r="V34" i="52"/>
  <c r="U34" i="52"/>
  <c r="T34" i="52"/>
  <c r="S34" i="52"/>
  <c r="R34" i="52"/>
  <c r="Q34" i="52"/>
  <c r="P34" i="52"/>
  <c r="W33" i="52"/>
  <c r="V33" i="52"/>
  <c r="U33" i="52"/>
  <c r="T33" i="52"/>
  <c r="S33" i="52"/>
  <c r="R33" i="52"/>
  <c r="Q33" i="52"/>
  <c r="P33" i="52"/>
  <c r="W28" i="52"/>
  <c r="V28" i="52"/>
  <c r="U28" i="52"/>
  <c r="T28" i="52"/>
  <c r="S28" i="52"/>
  <c r="R28" i="52"/>
  <c r="Q28" i="52"/>
  <c r="P28" i="52"/>
  <c r="W42" i="52"/>
  <c r="V42" i="52"/>
  <c r="U42" i="52"/>
  <c r="T42" i="52"/>
  <c r="S42" i="52"/>
  <c r="R42" i="52"/>
  <c r="Q42" i="52"/>
  <c r="P42" i="52"/>
  <c r="W27" i="52"/>
  <c r="V27" i="52"/>
  <c r="U27" i="52"/>
  <c r="T27" i="52"/>
  <c r="S27" i="52"/>
  <c r="R27" i="52"/>
  <c r="Q27" i="52"/>
  <c r="P27" i="52"/>
  <c r="W25" i="52"/>
  <c r="V25" i="52"/>
  <c r="U25" i="52"/>
  <c r="T25" i="52"/>
  <c r="S25" i="52"/>
  <c r="R25" i="52"/>
  <c r="Q25" i="52"/>
  <c r="P25" i="52"/>
  <c r="W24" i="52"/>
  <c r="V24" i="52"/>
  <c r="U24" i="52"/>
  <c r="T24" i="52"/>
  <c r="S24" i="52"/>
  <c r="R24" i="52"/>
  <c r="Q24" i="52"/>
  <c r="P24" i="52"/>
  <c r="W23" i="52"/>
  <c r="V23" i="52"/>
  <c r="U23" i="52"/>
  <c r="T23" i="52"/>
  <c r="S23" i="52"/>
  <c r="R23" i="52"/>
  <c r="Q23" i="52"/>
  <c r="P23" i="52"/>
  <c r="W22" i="52"/>
  <c r="V22" i="52"/>
  <c r="U22" i="52"/>
  <c r="T22" i="52"/>
  <c r="S22" i="52"/>
  <c r="R22" i="52"/>
  <c r="Q22" i="52"/>
  <c r="P22" i="52"/>
  <c r="W21" i="52"/>
  <c r="V21" i="52"/>
  <c r="U21" i="52"/>
  <c r="T21" i="52"/>
  <c r="S21" i="52"/>
  <c r="R21" i="52"/>
  <c r="Q21" i="52"/>
  <c r="P21" i="52"/>
  <c r="W19" i="52"/>
  <c r="V19" i="52"/>
  <c r="U19" i="52"/>
  <c r="T19" i="52"/>
  <c r="S19" i="52"/>
  <c r="R19" i="52"/>
  <c r="Q19" i="52"/>
  <c r="P19" i="52"/>
  <c r="V98" i="35"/>
  <c r="U98" i="35"/>
  <c r="T98" i="35"/>
  <c r="S98" i="35"/>
  <c r="R98" i="35"/>
  <c r="Q98" i="35"/>
  <c r="P98" i="35"/>
  <c r="O98" i="35"/>
  <c r="V97" i="35"/>
  <c r="U97" i="35"/>
  <c r="T97" i="35"/>
  <c r="S97" i="35"/>
  <c r="R97" i="35"/>
  <c r="Q97" i="35"/>
  <c r="P97" i="35"/>
  <c r="O97" i="35"/>
  <c r="V69" i="35"/>
  <c r="U69" i="35"/>
  <c r="T69" i="35"/>
  <c r="S69" i="35"/>
  <c r="R69" i="35"/>
  <c r="Q69" i="35"/>
  <c r="P69" i="35"/>
  <c r="O69" i="35"/>
  <c r="V68" i="35"/>
  <c r="U68" i="35"/>
  <c r="T68" i="35"/>
  <c r="S68" i="35"/>
  <c r="R68" i="35"/>
  <c r="Q68" i="35"/>
  <c r="P68" i="35"/>
  <c r="O68" i="35"/>
  <c r="V67" i="35"/>
  <c r="U67" i="35"/>
  <c r="T67" i="35"/>
  <c r="S67" i="35"/>
  <c r="R67" i="35"/>
  <c r="Q67" i="35"/>
  <c r="P67" i="35"/>
  <c r="O67" i="35"/>
  <c r="V66" i="35"/>
  <c r="U66" i="35"/>
  <c r="T66" i="35"/>
  <c r="S66" i="35"/>
  <c r="R66" i="35"/>
  <c r="Q66" i="35"/>
  <c r="P66" i="35"/>
  <c r="O66" i="35"/>
  <c r="V65" i="35"/>
  <c r="U65" i="35"/>
  <c r="T65" i="35"/>
  <c r="S65" i="35"/>
  <c r="R65" i="35"/>
  <c r="Q65" i="35"/>
  <c r="P65" i="35"/>
  <c r="O65" i="35"/>
  <c r="V64" i="35"/>
  <c r="U64" i="35"/>
  <c r="T64" i="35"/>
  <c r="S64" i="35"/>
  <c r="R64" i="35"/>
  <c r="Q64" i="35"/>
  <c r="P64" i="35"/>
  <c r="O64" i="35"/>
  <c r="V63" i="35"/>
  <c r="U63" i="35"/>
  <c r="T63" i="35"/>
  <c r="S63" i="35"/>
  <c r="R63" i="35"/>
  <c r="Q63" i="35"/>
  <c r="P63" i="35"/>
  <c r="O63" i="35"/>
  <c r="V62" i="35"/>
  <c r="U62" i="35"/>
  <c r="T62" i="35"/>
  <c r="S62" i="35"/>
  <c r="R62" i="35"/>
  <c r="Q62" i="35"/>
  <c r="P62" i="35"/>
  <c r="O62" i="35"/>
  <c r="V61" i="35"/>
  <c r="U61" i="35"/>
  <c r="T61" i="35"/>
  <c r="S61" i="35"/>
  <c r="R61" i="35"/>
  <c r="Q61" i="35"/>
  <c r="P61" i="35"/>
  <c r="O61" i="35"/>
  <c r="V24" i="35"/>
  <c r="U24" i="35"/>
  <c r="T24" i="35"/>
  <c r="S24" i="35"/>
  <c r="R24" i="35"/>
  <c r="Q24" i="35"/>
  <c r="P24" i="35"/>
  <c r="O24" i="35"/>
  <c r="V23" i="35"/>
  <c r="U23" i="35"/>
  <c r="T23" i="35"/>
  <c r="S23" i="35"/>
  <c r="R23" i="35"/>
  <c r="Q23" i="35"/>
  <c r="P23" i="35"/>
  <c r="O23" i="35"/>
  <c r="V22" i="35"/>
  <c r="U22" i="35"/>
  <c r="T22" i="35"/>
  <c r="S22" i="35"/>
  <c r="R22" i="35"/>
  <c r="Q22" i="35"/>
  <c r="P22" i="35"/>
  <c r="O22" i="35"/>
  <c r="V21" i="35"/>
  <c r="U21" i="35"/>
  <c r="T21" i="35"/>
  <c r="S21" i="35"/>
  <c r="R21" i="35"/>
  <c r="Q21" i="35"/>
  <c r="P21" i="35"/>
  <c r="O21" i="35"/>
  <c r="V18" i="35"/>
  <c r="U18" i="35"/>
  <c r="T18" i="35"/>
  <c r="S18" i="35"/>
  <c r="R18" i="35"/>
  <c r="Q18" i="35"/>
  <c r="P18" i="35"/>
  <c r="O18" i="35"/>
  <c r="V17" i="35"/>
  <c r="U17" i="35"/>
  <c r="T17" i="35"/>
  <c r="S17" i="35"/>
  <c r="R17" i="35"/>
  <c r="Q17" i="35"/>
  <c r="P17" i="35"/>
  <c r="O17" i="35"/>
  <c r="V164" i="34"/>
  <c r="U164" i="34"/>
  <c r="T164" i="34"/>
  <c r="S164" i="34"/>
  <c r="R164" i="34"/>
  <c r="Q164" i="34"/>
  <c r="P164" i="34"/>
  <c r="O164" i="34"/>
  <c r="V125" i="34"/>
  <c r="U125" i="34"/>
  <c r="T125" i="34"/>
  <c r="S125" i="34"/>
  <c r="R125" i="34"/>
  <c r="Q125" i="34"/>
  <c r="P125" i="34"/>
  <c r="O125" i="34"/>
  <c r="V121" i="34"/>
  <c r="U121" i="34"/>
  <c r="T121" i="34"/>
  <c r="S121" i="34"/>
  <c r="R121" i="34"/>
  <c r="Q121" i="34"/>
  <c r="P121" i="34"/>
  <c r="O121" i="34"/>
  <c r="V120" i="34"/>
  <c r="U120" i="34"/>
  <c r="T120" i="34"/>
  <c r="S120" i="34"/>
  <c r="R120" i="34"/>
  <c r="Q120" i="34"/>
  <c r="P120" i="34"/>
  <c r="O120" i="34"/>
  <c r="V119" i="34"/>
  <c r="U119" i="34"/>
  <c r="T119" i="34"/>
  <c r="S119" i="34"/>
  <c r="R119" i="34"/>
  <c r="Q119" i="34"/>
  <c r="P119" i="34"/>
  <c r="O119" i="34"/>
  <c r="V118" i="34"/>
  <c r="U118" i="34"/>
  <c r="T118" i="34"/>
  <c r="S118" i="34"/>
  <c r="R118" i="34"/>
  <c r="Q118" i="34"/>
  <c r="P118" i="34"/>
  <c r="O118" i="34"/>
  <c r="V117" i="34"/>
  <c r="U117" i="34"/>
  <c r="T117" i="34"/>
  <c r="S117" i="34"/>
  <c r="R117" i="34"/>
  <c r="Q117" i="34"/>
  <c r="P117" i="34"/>
  <c r="O117" i="34"/>
  <c r="V116" i="34"/>
  <c r="U116" i="34"/>
  <c r="T116" i="34"/>
  <c r="S116" i="34"/>
  <c r="R116" i="34"/>
  <c r="Q116" i="34"/>
  <c r="P116" i="34"/>
  <c r="O116" i="34"/>
  <c r="V91" i="34"/>
  <c r="U91" i="34"/>
  <c r="T91" i="34"/>
  <c r="S91" i="34"/>
  <c r="R91" i="34"/>
  <c r="Q91" i="34"/>
  <c r="P91" i="34"/>
  <c r="O91" i="34"/>
  <c r="V90" i="34"/>
  <c r="U90" i="34"/>
  <c r="T90" i="34"/>
  <c r="S90" i="34"/>
  <c r="R90" i="34"/>
  <c r="Q90" i="34"/>
  <c r="P90" i="34"/>
  <c r="O90" i="34"/>
  <c r="V89" i="34"/>
  <c r="U89" i="34"/>
  <c r="T89" i="34"/>
  <c r="S89" i="34"/>
  <c r="R89" i="34"/>
  <c r="Q89" i="34"/>
  <c r="P89" i="34"/>
  <c r="O89" i="34"/>
  <c r="V88" i="34"/>
  <c r="U88" i="34"/>
  <c r="T88" i="34"/>
  <c r="S88" i="34"/>
  <c r="R88" i="34"/>
  <c r="Q88" i="34"/>
  <c r="P88" i="34"/>
  <c r="O88" i="34"/>
  <c r="V86" i="34"/>
  <c r="U86" i="34"/>
  <c r="T86" i="34"/>
  <c r="S86" i="34"/>
  <c r="R86" i="34"/>
  <c r="Q86" i="34"/>
  <c r="P86" i="34"/>
  <c r="O86" i="34"/>
  <c r="V85" i="34"/>
  <c r="U85" i="34"/>
  <c r="T85" i="34"/>
  <c r="S85" i="34"/>
  <c r="R85" i="34"/>
  <c r="Q85" i="34"/>
  <c r="P85" i="34"/>
  <c r="O85" i="34"/>
  <c r="V84" i="34"/>
  <c r="U84" i="34"/>
  <c r="T84" i="34"/>
  <c r="S84" i="34"/>
  <c r="R84" i="34"/>
  <c r="Q84" i="34"/>
  <c r="P84" i="34"/>
  <c r="O84" i="34"/>
  <c r="V79" i="34"/>
  <c r="U79" i="34"/>
  <c r="T79" i="34"/>
  <c r="S79" i="34"/>
  <c r="R79" i="34"/>
  <c r="Q79" i="34"/>
  <c r="P79" i="34"/>
  <c r="O79" i="34"/>
  <c r="V165" i="34"/>
  <c r="U165" i="34"/>
  <c r="T165" i="34"/>
  <c r="S165" i="34"/>
  <c r="R165" i="34"/>
  <c r="Q165" i="34"/>
  <c r="P165" i="34"/>
  <c r="O165" i="34"/>
  <c r="V126" i="34"/>
  <c r="U126" i="34"/>
  <c r="T126" i="34"/>
  <c r="S126" i="34"/>
  <c r="R126" i="34"/>
  <c r="Q126" i="34"/>
  <c r="P126" i="34"/>
  <c r="O126" i="34"/>
  <c r="V159" i="34"/>
  <c r="U159" i="34"/>
  <c r="T159" i="34"/>
  <c r="S159" i="34"/>
  <c r="R159" i="34"/>
  <c r="Q159" i="34"/>
  <c r="P159" i="34"/>
  <c r="O159" i="34"/>
  <c r="V54" i="34"/>
  <c r="U54" i="34"/>
  <c r="T54" i="34"/>
  <c r="S54" i="34"/>
  <c r="R54" i="34"/>
  <c r="Q54" i="34"/>
  <c r="P54" i="34"/>
  <c r="O54" i="34"/>
  <c r="V45" i="34"/>
  <c r="U45" i="34"/>
  <c r="T45" i="34"/>
  <c r="S45" i="34"/>
  <c r="R45" i="34"/>
  <c r="Q45" i="34"/>
  <c r="P45" i="34"/>
  <c r="O45" i="34"/>
  <c r="V43" i="34"/>
  <c r="U43" i="34"/>
  <c r="T43" i="34"/>
  <c r="S43" i="34"/>
  <c r="R43" i="34"/>
  <c r="Q43" i="34"/>
  <c r="P43" i="34"/>
  <c r="O43" i="34"/>
  <c r="V39" i="34"/>
  <c r="U39" i="34"/>
  <c r="T39" i="34"/>
  <c r="S39" i="34"/>
  <c r="R39" i="34"/>
  <c r="Q39" i="34"/>
  <c r="P39" i="34"/>
  <c r="O39" i="34"/>
  <c r="V37" i="34"/>
  <c r="U37" i="34"/>
  <c r="T37" i="34"/>
  <c r="S37" i="34"/>
  <c r="R37" i="34"/>
  <c r="Q37" i="34"/>
  <c r="P37" i="34"/>
  <c r="O37" i="34"/>
  <c r="V36" i="34"/>
  <c r="U36" i="34"/>
  <c r="T36" i="34"/>
  <c r="S36" i="34"/>
  <c r="R36" i="34"/>
  <c r="Q36" i="34"/>
  <c r="P36" i="34"/>
  <c r="O36" i="34"/>
  <c r="V22" i="34"/>
  <c r="U22" i="34"/>
  <c r="T22" i="34"/>
  <c r="S22" i="34"/>
  <c r="R22" i="34"/>
  <c r="Q22" i="34"/>
  <c r="P22" i="34"/>
  <c r="O22" i="34"/>
  <c r="V21" i="34"/>
  <c r="U21" i="34"/>
  <c r="T21" i="34"/>
  <c r="S21" i="34"/>
  <c r="R21" i="34"/>
  <c r="Q21" i="34"/>
  <c r="P21" i="34"/>
  <c r="O21" i="34"/>
  <c r="V20" i="34"/>
  <c r="U20" i="34"/>
  <c r="T20" i="34"/>
  <c r="S20" i="34"/>
  <c r="R20" i="34"/>
  <c r="Q20" i="34"/>
  <c r="P20" i="34"/>
  <c r="O20" i="34"/>
  <c r="V54" i="52" l="1"/>
  <c r="J71" i="53" s="1"/>
  <c r="J82" i="53" s="1"/>
  <c r="S149" i="35"/>
  <c r="H70" i="53" s="1"/>
  <c r="H81" i="53" s="1"/>
  <c r="R149" i="35"/>
  <c r="G70" i="53" s="1"/>
  <c r="G81" i="53" s="1"/>
  <c r="P149" i="35"/>
  <c r="E70" i="53" s="1"/>
  <c r="D81" i="53" s="1"/>
  <c r="P168" i="34"/>
  <c r="E69" i="53" s="1"/>
  <c r="D80" i="53" s="1"/>
  <c r="U168" i="34"/>
  <c r="J69" i="53" s="1"/>
  <c r="J80" i="53" s="1"/>
  <c r="Q149" i="35"/>
  <c r="F70" i="53" s="1"/>
  <c r="F81" i="53" s="1"/>
  <c r="S54" i="52"/>
  <c r="G71" i="53" s="1"/>
  <c r="G82" i="53" s="1"/>
  <c r="T54" i="52"/>
  <c r="H71" i="53" s="1"/>
  <c r="H82" i="53" s="1"/>
  <c r="R168" i="34"/>
  <c r="G69" i="53" s="1"/>
  <c r="G80" i="53" s="1"/>
  <c r="S168" i="34"/>
  <c r="H69" i="53" s="1"/>
  <c r="H80" i="53" s="1"/>
  <c r="O149" i="35"/>
  <c r="D70" i="53" s="1"/>
  <c r="O168" i="34"/>
  <c r="D69" i="53" s="1"/>
  <c r="T149" i="35"/>
  <c r="I70" i="53" s="1"/>
  <c r="I81" i="53" s="1"/>
  <c r="R54" i="52"/>
  <c r="F71" i="53" s="1"/>
  <c r="F82" i="53" s="1"/>
  <c r="Q168" i="34"/>
  <c r="V149" i="35"/>
  <c r="K70" i="53" s="1"/>
  <c r="K81" i="53" s="1"/>
  <c r="W54" i="52"/>
  <c r="K71" i="53" s="1"/>
  <c r="K82" i="53" s="1"/>
  <c r="T168" i="34"/>
  <c r="I69" i="53" s="1"/>
  <c r="I80" i="53" s="1"/>
  <c r="U149" i="35"/>
  <c r="J70" i="53" s="1"/>
  <c r="J81" i="53" s="1"/>
  <c r="V168" i="34"/>
  <c r="K69" i="53" s="1"/>
  <c r="K80" i="53" s="1"/>
  <c r="P54" i="52"/>
  <c r="D71" i="53" s="1"/>
  <c r="Q54" i="52"/>
  <c r="E71" i="53" s="1"/>
  <c r="D82" i="53" s="1"/>
  <c r="U54" i="52"/>
  <c r="I71" i="53" s="1"/>
  <c r="I82" i="53" s="1"/>
  <c r="O73" i="37"/>
  <c r="D72" i="53" s="1"/>
  <c r="P73" i="37"/>
  <c r="E72" i="53" s="1"/>
  <c r="D83" i="53" s="1"/>
  <c r="Q73" i="37"/>
  <c r="F72" i="53" s="1"/>
  <c r="R73" i="37"/>
  <c r="G72" i="53" s="1"/>
  <c r="S73" i="37"/>
  <c r="H72" i="53" s="1"/>
  <c r="V73" i="37"/>
  <c r="K72" i="53" s="1"/>
  <c r="U73" i="37"/>
  <c r="J72" i="53" s="1"/>
  <c r="T73" i="37"/>
  <c r="I72" i="53" s="1"/>
  <c r="W34" i="33"/>
  <c r="V34" i="33"/>
  <c r="U34" i="33"/>
  <c r="T34" i="33"/>
  <c r="S34" i="33"/>
  <c r="R34" i="33"/>
  <c r="Q34" i="33"/>
  <c r="P34" i="33"/>
  <c r="W33" i="33"/>
  <c r="V33" i="33"/>
  <c r="U33" i="33"/>
  <c r="T33" i="33"/>
  <c r="S33" i="33"/>
  <c r="R33" i="33"/>
  <c r="Q33" i="33"/>
  <c r="P33" i="33"/>
  <c r="W31" i="33"/>
  <c r="V31" i="33"/>
  <c r="U31" i="33"/>
  <c r="T31" i="33"/>
  <c r="S31" i="33"/>
  <c r="R31" i="33"/>
  <c r="Q31" i="33"/>
  <c r="P31" i="33"/>
  <c r="W28" i="33"/>
  <c r="V28" i="33"/>
  <c r="U28" i="33"/>
  <c r="T28" i="33"/>
  <c r="S28" i="33"/>
  <c r="R28" i="33"/>
  <c r="Q28" i="33"/>
  <c r="P28" i="33"/>
  <c r="W27" i="33"/>
  <c r="V27" i="33"/>
  <c r="U27" i="33"/>
  <c r="T27" i="33"/>
  <c r="S27" i="33"/>
  <c r="R27" i="33"/>
  <c r="Q27" i="33"/>
  <c r="P27" i="33"/>
  <c r="W42" i="33"/>
  <c r="V42" i="33"/>
  <c r="U42" i="33"/>
  <c r="T42" i="33"/>
  <c r="S42" i="33"/>
  <c r="R42" i="33"/>
  <c r="Q42" i="33"/>
  <c r="P42" i="33"/>
  <c r="W36" i="33"/>
  <c r="V36" i="33"/>
  <c r="U36" i="33"/>
  <c r="T36" i="33"/>
  <c r="S36" i="33"/>
  <c r="R36" i="33"/>
  <c r="Q36" i="33"/>
  <c r="P36" i="33"/>
  <c r="W21" i="33"/>
  <c r="V21" i="33"/>
  <c r="U21" i="33"/>
  <c r="T21" i="33"/>
  <c r="S21" i="33"/>
  <c r="R21" i="33"/>
  <c r="Q21" i="33"/>
  <c r="P21" i="33"/>
  <c r="W20" i="33"/>
  <c r="V20" i="33"/>
  <c r="U20" i="33"/>
  <c r="T20" i="33"/>
  <c r="S20" i="33"/>
  <c r="R20" i="33"/>
  <c r="Q20" i="33"/>
  <c r="P20" i="33"/>
  <c r="W133" i="43"/>
  <c r="V133" i="43"/>
  <c r="U133" i="43"/>
  <c r="T133" i="43"/>
  <c r="S133" i="43"/>
  <c r="R133" i="43"/>
  <c r="Q133" i="43"/>
  <c r="P133" i="43"/>
  <c r="W132" i="43"/>
  <c r="V132" i="43"/>
  <c r="U132" i="43"/>
  <c r="T132" i="43"/>
  <c r="S132" i="43"/>
  <c r="R132" i="43"/>
  <c r="Q132" i="43"/>
  <c r="P132" i="43"/>
  <c r="W127" i="43"/>
  <c r="V127" i="43"/>
  <c r="U127" i="43"/>
  <c r="T127" i="43"/>
  <c r="S127" i="43"/>
  <c r="R127" i="43"/>
  <c r="Q127" i="43"/>
  <c r="P127" i="43"/>
  <c r="W120" i="43"/>
  <c r="V120" i="43"/>
  <c r="U120" i="43"/>
  <c r="T120" i="43"/>
  <c r="S120" i="43"/>
  <c r="R120" i="43"/>
  <c r="Q120" i="43"/>
  <c r="P120" i="43"/>
  <c r="W118" i="43"/>
  <c r="V118" i="43"/>
  <c r="U118" i="43"/>
  <c r="T118" i="43"/>
  <c r="S118" i="43"/>
  <c r="R118" i="43"/>
  <c r="Q118" i="43"/>
  <c r="P118" i="43"/>
  <c r="W106" i="43"/>
  <c r="V106" i="43"/>
  <c r="U106" i="43"/>
  <c r="T106" i="43"/>
  <c r="S106" i="43"/>
  <c r="R106" i="43"/>
  <c r="Q106" i="43"/>
  <c r="P106" i="43"/>
  <c r="W104" i="43"/>
  <c r="V104" i="43"/>
  <c r="U104" i="43"/>
  <c r="T104" i="43"/>
  <c r="S104" i="43"/>
  <c r="R104" i="43"/>
  <c r="Q104" i="43"/>
  <c r="P104" i="43"/>
  <c r="W103" i="43"/>
  <c r="V103" i="43"/>
  <c r="U103" i="43"/>
  <c r="T103" i="43"/>
  <c r="S103" i="43"/>
  <c r="R103" i="43"/>
  <c r="Q103" i="43"/>
  <c r="P103" i="43"/>
  <c r="W100" i="43"/>
  <c r="V100" i="43"/>
  <c r="U100" i="43"/>
  <c r="T100" i="43"/>
  <c r="S100" i="43"/>
  <c r="R100" i="43"/>
  <c r="Q100" i="43"/>
  <c r="P100" i="43"/>
  <c r="W99" i="43"/>
  <c r="V99" i="43"/>
  <c r="U99" i="43"/>
  <c r="T99" i="43"/>
  <c r="S99" i="43"/>
  <c r="R99" i="43"/>
  <c r="Q99" i="43"/>
  <c r="P99" i="43"/>
  <c r="W98" i="43"/>
  <c r="V98" i="43"/>
  <c r="U98" i="43"/>
  <c r="T98" i="43"/>
  <c r="S98" i="43"/>
  <c r="R98" i="43"/>
  <c r="Q98" i="43"/>
  <c r="P98" i="43"/>
  <c r="W96" i="43"/>
  <c r="V96" i="43"/>
  <c r="U96" i="43"/>
  <c r="T96" i="43"/>
  <c r="S96" i="43"/>
  <c r="R96" i="43"/>
  <c r="Q96" i="43"/>
  <c r="P96" i="43"/>
  <c r="W102" i="43"/>
  <c r="V102" i="43"/>
  <c r="U102" i="43"/>
  <c r="T102" i="43"/>
  <c r="S102" i="43"/>
  <c r="R102" i="43"/>
  <c r="Q102" i="43"/>
  <c r="P102" i="43"/>
  <c r="W101" i="43"/>
  <c r="V101" i="43"/>
  <c r="U101" i="43"/>
  <c r="T101" i="43"/>
  <c r="S101" i="43"/>
  <c r="R101" i="43"/>
  <c r="Q101" i="43"/>
  <c r="P101" i="43"/>
  <c r="W74" i="43"/>
  <c r="V74" i="43"/>
  <c r="U74" i="43"/>
  <c r="T74" i="43"/>
  <c r="S74" i="43"/>
  <c r="R74" i="43"/>
  <c r="Q74" i="43"/>
  <c r="P74" i="43"/>
  <c r="W67" i="43"/>
  <c r="V67" i="43"/>
  <c r="U67" i="43"/>
  <c r="T67" i="43"/>
  <c r="S67" i="43"/>
  <c r="R67" i="43"/>
  <c r="Q67" i="43"/>
  <c r="P67" i="43"/>
  <c r="W78" i="43"/>
  <c r="V78" i="43"/>
  <c r="U78" i="43"/>
  <c r="T78" i="43"/>
  <c r="S78" i="43"/>
  <c r="R78" i="43"/>
  <c r="Q78" i="43"/>
  <c r="P78" i="43"/>
  <c r="W77" i="43"/>
  <c r="V77" i="43"/>
  <c r="U77" i="43"/>
  <c r="T77" i="43"/>
  <c r="S77" i="43"/>
  <c r="R77" i="43"/>
  <c r="Q77" i="43"/>
  <c r="P77" i="43"/>
  <c r="W76" i="43"/>
  <c r="V76" i="43"/>
  <c r="U76" i="43"/>
  <c r="T76" i="43"/>
  <c r="S76" i="43"/>
  <c r="R76" i="43"/>
  <c r="Q76" i="43"/>
  <c r="P76" i="43"/>
  <c r="W56" i="43"/>
  <c r="V56" i="43"/>
  <c r="U56" i="43"/>
  <c r="T56" i="43"/>
  <c r="S56" i="43"/>
  <c r="R56" i="43"/>
  <c r="Q56" i="43"/>
  <c r="P56" i="43"/>
  <c r="W55" i="43"/>
  <c r="V55" i="43"/>
  <c r="U55" i="43"/>
  <c r="T55" i="43"/>
  <c r="S55" i="43"/>
  <c r="R55" i="43"/>
  <c r="Q55" i="43"/>
  <c r="P55" i="43"/>
  <c r="W51" i="43"/>
  <c r="V51" i="43"/>
  <c r="U51" i="43"/>
  <c r="T51" i="43"/>
  <c r="S51" i="43"/>
  <c r="R51" i="43"/>
  <c r="Q51" i="43"/>
  <c r="P51" i="43"/>
  <c r="W50" i="43"/>
  <c r="V50" i="43"/>
  <c r="U50" i="43"/>
  <c r="T50" i="43"/>
  <c r="S50" i="43"/>
  <c r="R50" i="43"/>
  <c r="Q50" i="43"/>
  <c r="P50" i="43"/>
  <c r="W37" i="43"/>
  <c r="V37" i="43"/>
  <c r="U37" i="43"/>
  <c r="T37" i="43"/>
  <c r="S37" i="43"/>
  <c r="R37" i="43"/>
  <c r="Q37" i="43"/>
  <c r="P37" i="43"/>
  <c r="W36" i="43"/>
  <c r="V36" i="43"/>
  <c r="U36" i="43"/>
  <c r="T36" i="43"/>
  <c r="S36" i="43"/>
  <c r="R36" i="43"/>
  <c r="Q36" i="43"/>
  <c r="P36" i="43"/>
  <c r="W35" i="43"/>
  <c r="V35" i="43"/>
  <c r="U35" i="43"/>
  <c r="T35" i="43"/>
  <c r="S35" i="43"/>
  <c r="R35" i="43"/>
  <c r="Q35" i="43"/>
  <c r="P35" i="43"/>
  <c r="W34" i="43"/>
  <c r="V34" i="43"/>
  <c r="U34" i="43"/>
  <c r="T34" i="43"/>
  <c r="S34" i="43"/>
  <c r="R34" i="43"/>
  <c r="Q34" i="43"/>
  <c r="P34" i="43"/>
  <c r="W27" i="43"/>
  <c r="V27" i="43"/>
  <c r="U27" i="43"/>
  <c r="T27" i="43"/>
  <c r="S27" i="43"/>
  <c r="R27" i="43"/>
  <c r="Q27" i="43"/>
  <c r="P27" i="43"/>
  <c r="W26" i="43"/>
  <c r="V26" i="43"/>
  <c r="U26" i="43"/>
  <c r="T26" i="43"/>
  <c r="S26" i="43"/>
  <c r="R26" i="43"/>
  <c r="Q26" i="43"/>
  <c r="P26" i="43"/>
  <c r="W25" i="43"/>
  <c r="V25" i="43"/>
  <c r="U25" i="43"/>
  <c r="T25" i="43"/>
  <c r="S25" i="43"/>
  <c r="R25" i="43"/>
  <c r="Q25" i="43"/>
  <c r="P25" i="43"/>
  <c r="W24" i="43"/>
  <c r="V24" i="43"/>
  <c r="U24" i="43"/>
  <c r="T24" i="43"/>
  <c r="S24" i="43"/>
  <c r="R24" i="43"/>
  <c r="Q24" i="43"/>
  <c r="P24" i="43"/>
  <c r="W23" i="43"/>
  <c r="V23" i="43"/>
  <c r="U23" i="43"/>
  <c r="T23" i="43"/>
  <c r="S23" i="43"/>
  <c r="R23" i="43"/>
  <c r="Q23" i="43"/>
  <c r="P23" i="43"/>
  <c r="F69" i="53" l="1"/>
  <c r="F80" i="53" s="1"/>
  <c r="M80" i="53" s="1"/>
  <c r="P80" i="53" s="1"/>
  <c r="D101" i="53" s="1"/>
  <c r="S242" i="33"/>
  <c r="G68" i="53" s="1"/>
  <c r="G79" i="53" s="1"/>
  <c r="U242" i="33"/>
  <c r="I68" i="53" s="1"/>
  <c r="I79" i="53" s="1"/>
  <c r="Q242" i="33"/>
  <c r="E68" i="53" s="1"/>
  <c r="D79" i="53" s="1"/>
  <c r="R242" i="33"/>
  <c r="F68" i="53" s="1"/>
  <c r="F79" i="53" s="1"/>
  <c r="T242" i="33"/>
  <c r="H68" i="53" s="1"/>
  <c r="H79" i="53" s="1"/>
  <c r="V242" i="33"/>
  <c r="J68" i="53" s="1"/>
  <c r="J79" i="53" s="1"/>
  <c r="W242" i="33"/>
  <c r="K68" i="53" s="1"/>
  <c r="K79" i="53" s="1"/>
  <c r="P242" i="33"/>
  <c r="D68" i="53" s="1"/>
  <c r="S138" i="43"/>
  <c r="G67" i="53" s="1"/>
  <c r="T138" i="43"/>
  <c r="H67" i="53" s="1"/>
  <c r="V138" i="43"/>
  <c r="J67" i="53" s="1"/>
  <c r="W138" i="43"/>
  <c r="K67" i="53" s="1"/>
  <c r="P138" i="43"/>
  <c r="D67" i="53" s="1"/>
  <c r="R138" i="43"/>
  <c r="F67" i="53" s="1"/>
  <c r="F78" i="53" s="1"/>
  <c r="Q138" i="43"/>
  <c r="E67" i="53" s="1"/>
  <c r="D78" i="53" s="1"/>
  <c r="U138" i="43"/>
  <c r="I67" i="53" s="1"/>
  <c r="I78" i="53" s="1"/>
  <c r="M81" i="53"/>
  <c r="P81" i="53" s="1"/>
  <c r="D102" i="53" s="1"/>
  <c r="M82" i="53"/>
  <c r="P82" i="53" s="1"/>
  <c r="D103" i="53" s="1"/>
  <c r="D89" i="53"/>
  <c r="M79" i="53" l="1"/>
  <c r="P79" i="53" s="1"/>
  <c r="D100" i="53" s="1"/>
  <c r="B1" i="54"/>
  <c r="F18" i="53" l="1"/>
  <c r="F17" i="53"/>
  <c r="F15" i="53"/>
  <c r="F14" i="53"/>
  <c r="F13" i="53"/>
  <c r="F12" i="53"/>
  <c r="J94" i="53"/>
  <c r="F104" i="53" s="1"/>
  <c r="J93" i="53"/>
  <c r="F103" i="53" s="1"/>
  <c r="H103" i="53" s="1"/>
  <c r="K103" i="53" s="1"/>
  <c r="J92" i="53"/>
  <c r="F102" i="53" s="1"/>
  <c r="H102" i="53" s="1"/>
  <c r="K102" i="53" s="1"/>
  <c r="J91" i="53"/>
  <c r="F101" i="53" s="1"/>
  <c r="H101" i="53" s="1"/>
  <c r="K101" i="53" s="1"/>
  <c r="J90" i="53"/>
  <c r="F100" i="53" s="1"/>
  <c r="H100" i="53" s="1"/>
  <c r="K100" i="53" s="1"/>
  <c r="J89" i="53"/>
  <c r="F99" i="53" s="1"/>
  <c r="K78" i="53"/>
  <c r="J78" i="53"/>
  <c r="H78" i="53"/>
  <c r="G78" i="53"/>
  <c r="D30" i="53"/>
  <c r="M78" i="53" l="1"/>
  <c r="P78" i="53" s="1"/>
  <c r="D99" i="53" s="1"/>
  <c r="H99" i="53" l="1"/>
  <c r="K99" i="53" s="1"/>
  <c r="N20" i="33"/>
  <c r="M102" i="43"/>
  <c r="L102" i="43"/>
  <c r="M101" i="43"/>
  <c r="L101" i="43"/>
  <c r="N21" i="33" l="1"/>
  <c r="N22" i="33" s="1"/>
  <c r="D22" i="33" s="1"/>
  <c r="L51" i="37"/>
  <c r="K51" i="37"/>
  <c r="L26" i="37" l="1"/>
  <c r="K26" i="37"/>
  <c r="L20" i="37" l="1"/>
  <c r="K20" i="37"/>
  <c r="L16" i="37" l="1"/>
  <c r="L54" i="34" l="1"/>
  <c r="K54" i="34"/>
  <c r="L43" i="34"/>
  <c r="K43" i="34"/>
  <c r="L39" i="34"/>
  <c r="K39" i="34"/>
  <c r="L37" i="34"/>
  <c r="K37" i="34"/>
  <c r="L25" i="37"/>
  <c r="K25" i="37"/>
  <c r="L24" i="37"/>
  <c r="K24" i="37"/>
  <c r="L23" i="37"/>
  <c r="K23" i="37"/>
  <c r="L52" i="37"/>
  <c r="K52" i="37"/>
  <c r="L50" i="37"/>
  <c r="K50" i="37"/>
  <c r="L43" i="37"/>
  <c r="K43" i="37"/>
  <c r="L42" i="37"/>
  <c r="K42" i="37"/>
  <c r="L37" i="37"/>
  <c r="K37" i="37"/>
  <c r="L36" i="37"/>
  <c r="K36" i="37"/>
  <c r="L35" i="37"/>
  <c r="K35" i="37"/>
  <c r="L34" i="37"/>
  <c r="K34" i="37"/>
  <c r="L33" i="37"/>
  <c r="K33" i="37"/>
  <c r="L32" i="37"/>
  <c r="K32" i="37"/>
  <c r="L31" i="37"/>
  <c r="K31" i="37"/>
  <c r="L30" i="37"/>
  <c r="K30" i="37"/>
  <c r="L28" i="37"/>
  <c r="K28" i="37"/>
  <c r="L27" i="37"/>
  <c r="K27" i="37"/>
  <c r="L69" i="37"/>
  <c r="K69" i="37"/>
  <c r="L68" i="37"/>
  <c r="K68" i="37"/>
  <c r="L64" i="37"/>
  <c r="K64" i="37"/>
  <c r="L62" i="37"/>
  <c r="K62" i="37"/>
  <c r="L58" i="37"/>
  <c r="K58" i="37"/>
  <c r="L57" i="37"/>
  <c r="K57" i="37"/>
  <c r="L56" i="37"/>
  <c r="K56" i="37"/>
  <c r="M33" i="52"/>
  <c r="L33" i="52"/>
  <c r="M28" i="52"/>
  <c r="L28" i="52"/>
  <c r="M42" i="52"/>
  <c r="L42" i="52"/>
  <c r="M27" i="52"/>
  <c r="L27" i="52"/>
  <c r="M25" i="52"/>
  <c r="L25" i="52"/>
  <c r="M24" i="52"/>
  <c r="L24" i="52"/>
  <c r="M23" i="52"/>
  <c r="L23" i="52"/>
  <c r="M22" i="52"/>
  <c r="L22" i="52"/>
  <c r="M21" i="52"/>
  <c r="L21" i="52"/>
  <c r="M39" i="52"/>
  <c r="L39" i="52"/>
  <c r="M35" i="52"/>
  <c r="L35" i="52"/>
  <c r="M34" i="52"/>
  <c r="L34" i="52"/>
  <c r="M49" i="52"/>
  <c r="L49" i="52"/>
  <c r="M48" i="52"/>
  <c r="L48" i="52"/>
  <c r="M47" i="52"/>
  <c r="L47" i="52"/>
  <c r="M46" i="52"/>
  <c r="L46" i="52"/>
  <c r="M45" i="52"/>
  <c r="L45" i="52"/>
  <c r="M44" i="52"/>
  <c r="L44" i="52"/>
  <c r="M43" i="52"/>
  <c r="L43" i="52"/>
  <c r="M41" i="52"/>
  <c r="L41" i="52"/>
  <c r="M40" i="52"/>
  <c r="L40" i="52"/>
  <c r="M51" i="52"/>
  <c r="L51" i="52"/>
  <c r="M50" i="52"/>
  <c r="L50" i="52"/>
  <c r="M19" i="52"/>
  <c r="L19" i="52"/>
  <c r="D15" i="52"/>
  <c r="B2" i="52"/>
  <c r="M42" i="33"/>
  <c r="L42" i="33"/>
  <c r="M36" i="33"/>
  <c r="L36" i="33"/>
  <c r="M104" i="43"/>
  <c r="L104" i="43"/>
  <c r="M103" i="43"/>
  <c r="L103" i="43"/>
  <c r="M100" i="43"/>
  <c r="L100" i="43"/>
  <c r="M99" i="43"/>
  <c r="L99" i="43"/>
  <c r="M98" i="43"/>
  <c r="L98" i="43"/>
  <c r="M56" i="43"/>
  <c r="L56" i="43"/>
  <c r="M55" i="43"/>
  <c r="L55" i="43"/>
  <c r="M51" i="43"/>
  <c r="L51" i="43"/>
  <c r="M50" i="43"/>
  <c r="L50" i="43"/>
  <c r="M36" i="43"/>
  <c r="L36" i="43"/>
  <c r="L6" i="52" l="1"/>
  <c r="M71" i="53" s="1"/>
  <c r="N71" i="53" s="1"/>
  <c r="M7" i="52"/>
  <c r="F7" i="52" s="1"/>
  <c r="M6" i="52"/>
  <c r="F6" i="52" l="1"/>
  <c r="N19" i="52" l="1"/>
  <c r="N20" i="52" l="1"/>
  <c r="D20" i="52" s="1"/>
  <c r="D19" i="52"/>
  <c r="N21" i="52" l="1"/>
  <c r="D21" i="52" s="1"/>
  <c r="N22" i="52" l="1"/>
  <c r="D22" i="52" s="1"/>
  <c r="N23" i="52" l="1"/>
  <c r="D23" i="52" s="1"/>
  <c r="N24" i="52" l="1"/>
  <c r="D24" i="52" s="1"/>
  <c r="N25" i="52" l="1"/>
  <c r="D25" i="52" s="1"/>
  <c r="L120" i="34" l="1"/>
  <c r="K120" i="34"/>
  <c r="L119" i="34"/>
  <c r="K119" i="34"/>
  <c r="L118" i="34"/>
  <c r="K118" i="34"/>
  <c r="L117" i="34"/>
  <c r="K117" i="34"/>
  <c r="L116" i="34"/>
  <c r="K116" i="34"/>
  <c r="L164" i="34"/>
  <c r="K164" i="34"/>
  <c r="L125" i="34"/>
  <c r="K125" i="34"/>
  <c r="L121" i="34"/>
  <c r="K121" i="34"/>
  <c r="L91" i="34"/>
  <c r="K91" i="34"/>
  <c r="L90" i="34"/>
  <c r="K90" i="34"/>
  <c r="L89" i="34"/>
  <c r="K89" i="34"/>
  <c r="L88" i="34"/>
  <c r="K88" i="34"/>
  <c r="L86" i="34"/>
  <c r="K86" i="34"/>
  <c r="L85" i="34"/>
  <c r="K85" i="34"/>
  <c r="L84" i="34"/>
  <c r="K84" i="34"/>
  <c r="L79" i="34"/>
  <c r="K79" i="34"/>
  <c r="L165" i="34"/>
  <c r="K165" i="34"/>
  <c r="L126" i="34"/>
  <c r="K126" i="34"/>
  <c r="L159" i="34"/>
  <c r="K159" i="34"/>
  <c r="L19" i="37" l="1"/>
  <c r="K19" i="37"/>
  <c r="K122" i="50" l="1"/>
  <c r="K114" i="50"/>
  <c r="K106" i="50"/>
  <c r="K98" i="50"/>
  <c r="K90" i="50"/>
  <c r="K82" i="50"/>
  <c r="K74" i="50"/>
  <c r="K66" i="50"/>
  <c r="K58" i="50"/>
  <c r="K50" i="50"/>
  <c r="K8" i="50" l="1"/>
  <c r="K8" i="49"/>
  <c r="K8" i="48"/>
  <c r="C16" i="47"/>
  <c r="M84" i="53" l="1"/>
  <c r="P84" i="53" s="1"/>
  <c r="D104" i="53" s="1"/>
  <c r="D14" i="37"/>
  <c r="K21" i="37"/>
  <c r="L21" i="37"/>
  <c r="K17" i="35"/>
  <c r="L17" i="35"/>
  <c r="H104" i="53" l="1"/>
  <c r="K104" i="53" s="1"/>
  <c r="K107" i="53" s="1"/>
  <c r="M13" i="43"/>
  <c r="M13" i="33"/>
  <c r="M19" i="37" l="1"/>
  <c r="M20" i="37" l="1"/>
  <c r="D20" i="37" s="1"/>
  <c r="D19" i="37"/>
  <c r="M21" i="37" l="1"/>
  <c r="D21" i="37" l="1"/>
  <c r="M22" i="37"/>
  <c r="M23" i="37" l="1"/>
  <c r="D23" i="37" l="1"/>
  <c r="M24" i="37"/>
  <c r="D24" i="37" l="1"/>
  <c r="M25" i="37"/>
  <c r="M26" i="37" s="1"/>
  <c r="D26" i="37" s="1"/>
  <c r="D25" i="37" l="1"/>
  <c r="M24" i="43"/>
  <c r="M23" i="43" l="1"/>
  <c r="L23" i="43"/>
  <c r="M37" i="43" l="1"/>
  <c r="L37" i="43"/>
  <c r="M78" i="43"/>
  <c r="L78" i="43"/>
  <c r="L22" i="34"/>
  <c r="K22" i="34"/>
  <c r="L21" i="34"/>
  <c r="K21" i="34"/>
  <c r="L20" i="34"/>
  <c r="K20" i="34"/>
  <c r="D14" i="34"/>
  <c r="L64" i="35"/>
  <c r="K64" i="35"/>
  <c r="L62" i="35"/>
  <c r="K62" i="35"/>
  <c r="M28" i="33"/>
  <c r="L28" i="33"/>
  <c r="M21" i="33"/>
  <c r="L21" i="33"/>
  <c r="M20" i="33"/>
  <c r="L20" i="33"/>
  <c r="M133" i="43"/>
  <c r="L133" i="43"/>
  <c r="M127" i="43"/>
  <c r="L127" i="43"/>
  <c r="M120" i="43"/>
  <c r="L120" i="43"/>
  <c r="L24" i="43"/>
  <c r="B2" i="43"/>
  <c r="M132" i="43"/>
  <c r="L132" i="43"/>
  <c r="M118" i="43"/>
  <c r="L118" i="43"/>
  <c r="M106" i="43"/>
  <c r="L106" i="43"/>
  <c r="M96" i="43"/>
  <c r="L96" i="43"/>
  <c r="M74" i="43"/>
  <c r="L74" i="43"/>
  <c r="M67" i="43"/>
  <c r="L67" i="43"/>
  <c r="M77" i="43"/>
  <c r="L77" i="43"/>
  <c r="M76" i="43"/>
  <c r="L76" i="43"/>
  <c r="M35" i="43"/>
  <c r="L35" i="43"/>
  <c r="M34" i="43"/>
  <c r="L34" i="43"/>
  <c r="M27" i="43"/>
  <c r="L27" i="43"/>
  <c r="M26" i="43"/>
  <c r="L26" i="43"/>
  <c r="M25" i="43"/>
  <c r="L25" i="43"/>
  <c r="D15" i="43"/>
  <c r="B2" i="37"/>
  <c r="B2" i="35"/>
  <c r="B2" i="34"/>
  <c r="B2" i="33"/>
  <c r="L22" i="37"/>
  <c r="K22" i="37"/>
  <c r="L98" i="35"/>
  <c r="K98" i="35"/>
  <c r="L97" i="35"/>
  <c r="K97" i="35"/>
  <c r="L69" i="35"/>
  <c r="K69" i="35"/>
  <c r="L68" i="35"/>
  <c r="K68" i="35"/>
  <c r="L67" i="35"/>
  <c r="K67" i="35"/>
  <c r="L66" i="35"/>
  <c r="K66" i="35"/>
  <c r="L65" i="35"/>
  <c r="K65" i="35"/>
  <c r="L63" i="35"/>
  <c r="K63" i="35"/>
  <c r="L61" i="35"/>
  <c r="K61" i="35"/>
  <c r="L24" i="35"/>
  <c r="K24" i="35"/>
  <c r="L23" i="35"/>
  <c r="K23" i="35"/>
  <c r="L22" i="35"/>
  <c r="K22" i="35"/>
  <c r="L21" i="35"/>
  <c r="K21" i="35"/>
  <c r="L18" i="35"/>
  <c r="K18" i="35"/>
  <c r="D14" i="35"/>
  <c r="L45" i="34"/>
  <c r="K45" i="34"/>
  <c r="L36" i="34"/>
  <c r="K36" i="34"/>
  <c r="M34" i="33"/>
  <c r="L34" i="33"/>
  <c r="M33" i="33"/>
  <c r="L33" i="33"/>
  <c r="M31" i="33"/>
  <c r="L31" i="33"/>
  <c r="M27" i="33"/>
  <c r="L27" i="33"/>
  <c r="D15" i="33"/>
  <c r="K6" i="34" l="1"/>
  <c r="F6" i="34" s="1"/>
  <c r="L6" i="33"/>
  <c r="L6" i="34"/>
  <c r="L7" i="34"/>
  <c r="F7" i="34" s="1"/>
  <c r="K6" i="35"/>
  <c r="M70" i="53" s="1"/>
  <c r="L6" i="37"/>
  <c r="L7" i="37"/>
  <c r="F7" i="37" s="1"/>
  <c r="M7" i="33"/>
  <c r="F7" i="33" s="1"/>
  <c r="M6" i="33"/>
  <c r="L6" i="35"/>
  <c r="K6" i="37"/>
  <c r="M72" i="53" s="1"/>
  <c r="L7" i="35"/>
  <c r="F7" i="35" s="1"/>
  <c r="M7" i="43"/>
  <c r="M8" i="43"/>
  <c r="F8" i="43" s="1"/>
  <c r="L7" i="43"/>
  <c r="F7" i="43" s="1"/>
  <c r="F6" i="35" l="1"/>
  <c r="F6" i="37"/>
  <c r="M69" i="53"/>
  <c r="N69" i="53" s="1"/>
  <c r="M67" i="53"/>
  <c r="N67" i="53" s="1"/>
  <c r="F6" i="33" l="1"/>
  <c r="M68" i="53"/>
  <c r="M17" i="35" l="1"/>
  <c r="D22" i="37" l="1"/>
  <c r="N23" i="43" l="1"/>
  <c r="D23" i="43" l="1"/>
  <c r="N24" i="43" l="1"/>
  <c r="D24" i="43" l="1"/>
  <c r="N25" i="43"/>
  <c r="N26" i="43" l="1"/>
  <c r="D25" i="43"/>
  <c r="D26" i="43" l="1"/>
  <c r="N27" i="43"/>
  <c r="D27" i="43" l="1"/>
  <c r="N28" i="43"/>
  <c r="D28" i="43" l="1"/>
  <c r="N29" i="43"/>
  <c r="D29" i="43" l="1"/>
  <c r="N30" i="43"/>
  <c r="D30" i="43" l="1"/>
  <c r="N34" i="43" l="1"/>
  <c r="D34" i="43" l="1"/>
  <c r="N35" i="43"/>
  <c r="D35" i="43" s="1"/>
  <c r="N36" i="43" l="1"/>
  <c r="D36" i="43" s="1"/>
  <c r="N37" i="43" l="1"/>
  <c r="D37" i="43" l="1"/>
  <c r="N38" i="43" l="1"/>
  <c r="D38" i="43" s="1"/>
  <c r="N39" i="43" l="1"/>
  <c r="N45" i="43" s="1"/>
  <c r="D45" i="43" s="1"/>
  <c r="D39" i="43" l="1"/>
  <c r="M27" i="37" l="1"/>
  <c r="D27" i="37" s="1"/>
  <c r="M28" i="37" l="1"/>
  <c r="D28" i="37" s="1"/>
  <c r="M30" i="37" l="1"/>
  <c r="M31" i="37" l="1"/>
  <c r="D31" i="37" s="1"/>
  <c r="D30" i="37"/>
  <c r="M32" i="37" l="1"/>
  <c r="M33" i="37" l="1"/>
  <c r="D33" i="37" s="1"/>
  <c r="D32" i="37"/>
  <c r="M34" i="37" l="1"/>
  <c r="D34" i="37" l="1"/>
  <c r="M35" i="37"/>
  <c r="D35" i="37" l="1"/>
  <c r="M36" i="37"/>
  <c r="D36" i="37" l="1"/>
  <c r="M37" i="37"/>
  <c r="D37" i="37" s="1"/>
  <c r="M42" i="37" l="1"/>
  <c r="D42" i="37" l="1"/>
  <c r="M43" i="37"/>
  <c r="D43" i="37" l="1"/>
  <c r="M44" i="37"/>
  <c r="D44" i="37" s="1"/>
  <c r="M50" i="37" l="1"/>
  <c r="M51" i="37" s="1"/>
  <c r="D50" i="37" l="1"/>
  <c r="D51" i="37"/>
  <c r="M52" i="37" l="1"/>
  <c r="D52" i="37" l="1"/>
  <c r="M56" i="37" l="1"/>
  <c r="D56" i="37" l="1"/>
  <c r="M57" i="37" l="1"/>
  <c r="D57" i="37" s="1"/>
  <c r="M58" i="37" l="1"/>
  <c r="D58" i="37" s="1"/>
  <c r="M62" i="37" l="1"/>
  <c r="M63" i="37" s="1"/>
  <c r="D63" i="37" s="1"/>
  <c r="M64" i="37" l="1"/>
  <c r="D64" i="37" s="1"/>
  <c r="D62" i="37"/>
  <c r="M68" i="37" l="1"/>
  <c r="D68" i="37" s="1"/>
  <c r="M69" i="37" l="1"/>
  <c r="D69" i="37" s="1"/>
  <c r="M70" i="37" l="1"/>
  <c r="D70" i="37" s="1"/>
  <c r="N46" i="43" l="1"/>
  <c r="D46" i="43" s="1"/>
  <c r="N47" i="43" l="1"/>
  <c r="D47" i="43" s="1"/>
  <c r="N48" i="43" l="1"/>
  <c r="D48" i="43" s="1"/>
  <c r="N49" i="43" l="1"/>
  <c r="D49" i="43" s="1"/>
  <c r="N50" i="43" l="1"/>
  <c r="D50" i="43" s="1"/>
  <c r="N51" i="43" l="1"/>
  <c r="D51" i="43" l="1"/>
  <c r="N52" i="43"/>
  <c r="D52" i="43" s="1"/>
  <c r="N53" i="43" l="1"/>
  <c r="N54" i="43" s="1"/>
  <c r="D53" i="43" l="1"/>
  <c r="N55" i="43"/>
  <c r="D54" i="43"/>
  <c r="D55" i="43" l="1"/>
  <c r="N56" i="43"/>
  <c r="D56" i="43" l="1"/>
  <c r="N57" i="43"/>
  <c r="D57" i="43" l="1"/>
  <c r="N58" i="43"/>
  <c r="N59" i="43" s="1"/>
  <c r="D59" i="43" s="1"/>
  <c r="N60" i="43" l="1"/>
  <c r="D60" i="43" s="1"/>
  <c r="D58" i="43"/>
  <c r="N61" i="43" l="1"/>
  <c r="D61" i="43" l="1"/>
  <c r="N62" i="43"/>
  <c r="N63" i="43" s="1"/>
  <c r="D63" i="43" s="1"/>
  <c r="N64" i="43" l="1"/>
  <c r="N65" i="43" s="1"/>
  <c r="D65" i="43" s="1"/>
  <c r="D62" i="43"/>
  <c r="N66" i="43" l="1"/>
  <c r="D64" i="43"/>
  <c r="N67" i="43" l="1"/>
  <c r="N68" i="43" s="1"/>
  <c r="D68" i="43" s="1"/>
  <c r="D66" i="43"/>
  <c r="D67" i="43" l="1"/>
  <c r="N69" i="43"/>
  <c r="N70" i="43" s="1"/>
  <c r="D70" i="43" l="1"/>
  <c r="N71" i="43"/>
  <c r="D69" i="43"/>
  <c r="D71" i="43" l="1"/>
  <c r="N72" i="43"/>
  <c r="D72" i="43" l="1"/>
  <c r="N73" i="43"/>
  <c r="D73" i="43" s="1"/>
  <c r="N74" i="43" l="1"/>
  <c r="D74" i="43" l="1"/>
  <c r="N76" i="43"/>
  <c r="N77" i="43" l="1"/>
  <c r="N78" i="43" s="1"/>
  <c r="D76" i="43"/>
  <c r="N79" i="43" l="1"/>
  <c r="N80" i="43" s="1"/>
  <c r="D80" i="43" s="1"/>
  <c r="D78" i="43"/>
  <c r="D77" i="43"/>
  <c r="D79" i="43" l="1"/>
  <c r="N81" i="43"/>
  <c r="D81" i="43" l="1"/>
  <c r="N82" i="43"/>
  <c r="N83" i="43" s="1"/>
  <c r="D83" i="43" s="1"/>
  <c r="D82" i="43" l="1"/>
  <c r="N84" i="43"/>
  <c r="D84" i="43" l="1"/>
  <c r="N85" i="43"/>
  <c r="N86" i="43" l="1"/>
  <c r="N87" i="43" s="1"/>
  <c r="D87" i="43" s="1"/>
  <c r="D85" i="43"/>
  <c r="D86" i="43" l="1"/>
  <c r="N88" i="43"/>
  <c r="N89" i="43" l="1"/>
  <c r="D88" i="43"/>
  <c r="N90" i="43" l="1"/>
  <c r="N96" i="43" s="1"/>
  <c r="D96" i="43" s="1"/>
  <c r="D89" i="43"/>
  <c r="D90" i="43" l="1"/>
  <c r="N97" i="43" l="1"/>
  <c r="D97" i="43" l="1"/>
  <c r="N98" i="43"/>
  <c r="N99" i="43" l="1"/>
  <c r="N100" i="43" s="1"/>
  <c r="D100" i="43" s="1"/>
  <c r="D98" i="43"/>
  <c r="D99" i="43" l="1"/>
  <c r="N101" i="43"/>
  <c r="D101" i="43" l="1"/>
  <c r="N102" i="43"/>
  <c r="D102" i="43" l="1"/>
  <c r="N103" i="43"/>
  <c r="D21" i="33"/>
  <c r="N104" i="43" l="1"/>
  <c r="N106" i="43" s="1"/>
  <c r="D106" i="43" s="1"/>
  <c r="D103" i="43"/>
  <c r="D20" i="33"/>
  <c r="D104" i="43" l="1"/>
  <c r="N107" i="43"/>
  <c r="D107" i="43" s="1"/>
  <c r="N112" i="43" l="1"/>
  <c r="D112" i="43" s="1"/>
  <c r="N113" i="43" l="1"/>
  <c r="D113" i="43" s="1"/>
  <c r="N114" i="43" l="1"/>
  <c r="D114" i="43" s="1"/>
  <c r="N115" i="43" l="1"/>
  <c r="N116" i="43" s="1"/>
  <c r="D115" i="43" l="1"/>
  <c r="D116" i="43"/>
  <c r="N117" i="43" l="1"/>
  <c r="D117" i="43" l="1"/>
  <c r="N118" i="43"/>
  <c r="N119" i="43" s="1"/>
  <c r="D119" i="43" s="1"/>
  <c r="N120" i="43" l="1"/>
  <c r="D118" i="43"/>
  <c r="D120" i="43" l="1"/>
  <c r="N27" i="33"/>
  <c r="D27" i="33" l="1"/>
  <c r="N121" i="43" l="1"/>
  <c r="N28" i="33"/>
  <c r="D121" i="43" l="1"/>
  <c r="N122" i="43"/>
  <c r="D28" i="33"/>
  <c r="N29" i="33"/>
  <c r="N30" i="33" s="1"/>
  <c r="D122" i="43" l="1"/>
  <c r="N123" i="43"/>
  <c r="D29" i="33"/>
  <c r="D30" i="33"/>
  <c r="D123" i="43" l="1"/>
  <c r="N124" i="43"/>
  <c r="N31" i="33"/>
  <c r="D124" i="43" l="1"/>
  <c r="N32" i="33"/>
  <c r="D32" i="33" s="1"/>
  <c r="D31" i="33"/>
  <c r="N33" i="33" l="1"/>
  <c r="D33" i="33" s="1"/>
  <c r="N34" i="33" l="1"/>
  <c r="D34" i="33" s="1"/>
  <c r="N35" i="33" l="1"/>
  <c r="D35" i="33" s="1"/>
  <c r="N36" i="33" l="1"/>
  <c r="D36" i="33" l="1"/>
  <c r="N37" i="33" l="1"/>
  <c r="D37" i="33" s="1"/>
  <c r="N38" i="33" l="1"/>
  <c r="D38" i="33" s="1"/>
  <c r="N39" i="33" l="1"/>
  <c r="N125" i="43" l="1"/>
  <c r="D39" i="33"/>
  <c r="N40" i="33"/>
  <c r="D125" i="43" l="1"/>
  <c r="N126" i="43"/>
  <c r="D40" i="33"/>
  <c r="N41" i="33"/>
  <c r="D41" i="33" s="1"/>
  <c r="D126" i="43" l="1"/>
  <c r="N127" i="43"/>
  <c r="D127" i="43" s="1"/>
  <c r="N42" i="33"/>
  <c r="D42" i="33" s="1"/>
  <c r="N47" i="33" l="1"/>
  <c r="N48" i="33" l="1"/>
  <c r="D48" i="33" s="1"/>
  <c r="D47" i="33"/>
  <c r="N49" i="33" l="1"/>
  <c r="D49" i="33" s="1"/>
  <c r="N50" i="33" l="1"/>
  <c r="D50" i="33" l="1"/>
  <c r="N51" i="33"/>
  <c r="M20" i="34"/>
  <c r="D51" i="33" l="1"/>
  <c r="N52" i="33"/>
  <c r="D52" i="33" s="1"/>
  <c r="D20" i="34"/>
  <c r="M21" i="34"/>
  <c r="D21" i="34" s="1"/>
  <c r="M22" i="34" l="1"/>
  <c r="M23" i="34" l="1"/>
  <c r="D22" i="34"/>
  <c r="D23" i="34" l="1"/>
  <c r="M24" i="34"/>
  <c r="D24" i="34" l="1"/>
  <c r="M25" i="34"/>
  <c r="D25" i="34" l="1"/>
  <c r="M26" i="34"/>
  <c r="D26" i="34" l="1"/>
  <c r="D17" i="35" l="1"/>
  <c r="M18" i="35"/>
  <c r="M27" i="34" l="1"/>
  <c r="M19" i="35"/>
  <c r="D19" i="35" s="1"/>
  <c r="D18" i="35"/>
  <c r="M20" i="35" l="1"/>
  <c r="D27" i="34"/>
  <c r="M28" i="34"/>
  <c r="M21" i="35" l="1"/>
  <c r="D20" i="35"/>
  <c r="D28" i="34"/>
  <c r="M29" i="34"/>
  <c r="M36" i="34" s="1"/>
  <c r="D36" i="34" s="1"/>
  <c r="M22" i="35" l="1"/>
  <c r="D21" i="35"/>
  <c r="D29" i="34"/>
  <c r="D22" i="35" l="1"/>
  <c r="M23" i="35"/>
  <c r="M37" i="34"/>
  <c r="D37" i="34" l="1"/>
  <c r="M38" i="34"/>
  <c r="D38" i="34" s="1"/>
  <c r="M24" i="35"/>
  <c r="D23" i="35"/>
  <c r="M39" i="34" l="1"/>
  <c r="D39" i="34" s="1"/>
  <c r="D24" i="35"/>
  <c r="M30" i="35"/>
  <c r="M31" i="35" s="1"/>
  <c r="D31" i="35" s="1"/>
  <c r="D30" i="35" l="1"/>
  <c r="M32" i="35"/>
  <c r="N132" i="43"/>
  <c r="D32" i="35" l="1"/>
  <c r="D132" i="43"/>
  <c r="N133" i="43"/>
  <c r="M36" i="35" l="1"/>
  <c r="M37" i="35" s="1"/>
  <c r="D133" i="43"/>
  <c r="D36" i="35" l="1"/>
  <c r="D37" i="35"/>
  <c r="M38" i="35"/>
  <c r="D38" i="35" l="1"/>
  <c r="M39" i="35"/>
  <c r="D39" i="35" s="1"/>
  <c r="M40" i="35" l="1"/>
  <c r="M41" i="35" l="1"/>
  <c r="D40" i="35"/>
  <c r="M42" i="35" l="1"/>
  <c r="D41" i="35"/>
  <c r="D42" i="35" l="1"/>
  <c r="M43" i="35"/>
  <c r="D43" i="35" l="1"/>
  <c r="M44" i="35"/>
  <c r="D44" i="35" l="1"/>
  <c r="M45" i="35"/>
  <c r="M46" i="35" l="1"/>
  <c r="M47" i="35" s="1"/>
  <c r="D47" i="35" s="1"/>
  <c r="D45" i="35"/>
  <c r="D46" i="35" l="1"/>
  <c r="M48" i="35"/>
  <c r="D48" i="35" l="1"/>
  <c r="M49" i="35"/>
  <c r="D49" i="35" s="1"/>
  <c r="N134" i="43"/>
  <c r="D134" i="43" l="1"/>
  <c r="N135" i="43"/>
  <c r="M50" i="35" l="1"/>
  <c r="D135" i="43"/>
  <c r="D50" i="35" l="1"/>
  <c r="M51" i="35"/>
  <c r="D51" i="35" l="1"/>
  <c r="N68" i="53"/>
  <c r="N73" i="53"/>
  <c r="N70" i="53"/>
  <c r="N72" i="53"/>
  <c r="M52" i="35" l="1"/>
  <c r="N53" i="33"/>
  <c r="D52" i="35" l="1"/>
  <c r="M53" i="35"/>
  <c r="D53" i="33"/>
  <c r="N54" i="33"/>
  <c r="D53" i="35" l="1"/>
  <c r="M54" i="35"/>
  <c r="D54" i="33"/>
  <c r="N55" i="33"/>
  <c r="M55" i="35" l="1"/>
  <c r="M56" i="35" s="1"/>
  <c r="D56" i="35" s="1"/>
  <c r="D54" i="35"/>
  <c r="D55" i="33"/>
  <c r="D55" i="35" l="1"/>
  <c r="M57" i="35"/>
  <c r="D57" i="35" s="1"/>
  <c r="N56" i="33"/>
  <c r="D56" i="33" l="1"/>
  <c r="N57" i="33"/>
  <c r="N58" i="33" s="1"/>
  <c r="D58" i="33" s="1"/>
  <c r="N59" i="33" l="1"/>
  <c r="D57" i="33"/>
  <c r="D59" i="33" l="1"/>
  <c r="N60" i="33" l="1"/>
  <c r="D60" i="33" l="1"/>
  <c r="N61" i="33"/>
  <c r="D61" i="33" l="1"/>
  <c r="N66" i="33"/>
  <c r="D66" i="33" l="1"/>
  <c r="N67" i="33"/>
  <c r="D67" i="33" l="1"/>
  <c r="N68" i="33"/>
  <c r="D68" i="33" l="1"/>
  <c r="N69" i="33"/>
  <c r="D69" i="33" l="1"/>
  <c r="N70" i="33" l="1"/>
  <c r="D70" i="33" l="1"/>
  <c r="N71" i="33" l="1"/>
  <c r="D71" i="33" l="1"/>
  <c r="M61" i="35" l="1"/>
  <c r="N72" i="33"/>
  <c r="N73" i="33" s="1"/>
  <c r="D61" i="35" l="1"/>
  <c r="M62" i="35"/>
  <c r="N74" i="33"/>
  <c r="D73" i="33"/>
  <c r="D72" i="33"/>
  <c r="D62" i="35" l="1"/>
  <c r="M63" i="35"/>
  <c r="D74" i="33"/>
  <c r="N75" i="33"/>
  <c r="D63" i="35" l="1"/>
  <c r="M64" i="35"/>
  <c r="N76" i="33"/>
  <c r="D75" i="33"/>
  <c r="D64" i="35" l="1"/>
  <c r="M65" i="35"/>
  <c r="D76" i="33"/>
  <c r="N77" i="33"/>
  <c r="D65" i="35" l="1"/>
  <c r="M66" i="35"/>
  <c r="D77" i="33"/>
  <c r="N78" i="33"/>
  <c r="D66" i="35" l="1"/>
  <c r="M67" i="35"/>
  <c r="D78" i="33"/>
  <c r="N79" i="33"/>
  <c r="D67" i="35" l="1"/>
  <c r="M68" i="35"/>
  <c r="D79" i="33"/>
  <c r="N80" i="33"/>
  <c r="D68" i="35" l="1"/>
  <c r="M69" i="35"/>
  <c r="M70" i="35" s="1"/>
  <c r="D80" i="33"/>
  <c r="N81" i="33"/>
  <c r="D70" i="35" l="1"/>
  <c r="M71" i="35"/>
  <c r="D69" i="35"/>
  <c r="D81" i="33"/>
  <c r="N82" i="33"/>
  <c r="D71" i="35" l="1"/>
  <c r="M72" i="35"/>
  <c r="D82" i="33"/>
  <c r="N83" i="33"/>
  <c r="D72" i="35" l="1"/>
  <c r="M73" i="35"/>
  <c r="D83" i="33"/>
  <c r="N84" i="33"/>
  <c r="D73" i="35" l="1"/>
  <c r="M74" i="35"/>
  <c r="D84" i="33"/>
  <c r="N85" i="33"/>
  <c r="D74" i="35" l="1"/>
  <c r="M75" i="35"/>
  <c r="D85" i="33"/>
  <c r="N86" i="33"/>
  <c r="D75" i="35" l="1"/>
  <c r="M76" i="35"/>
  <c r="D86" i="33"/>
  <c r="D76" i="35" l="1"/>
  <c r="M77" i="35"/>
  <c r="N91" i="33"/>
  <c r="D77" i="35" l="1"/>
  <c r="M78" i="35"/>
  <c r="D91" i="33"/>
  <c r="N92" i="33"/>
  <c r="D78" i="35" l="1"/>
  <c r="M79" i="35"/>
  <c r="D92" i="33"/>
  <c r="N93" i="33"/>
  <c r="D79" i="35" l="1"/>
  <c r="D93" i="33"/>
  <c r="N94" i="33"/>
  <c r="N95" i="33" s="1"/>
  <c r="N96" i="33" s="1"/>
  <c r="D96" i="33" l="1"/>
  <c r="N97" i="33"/>
  <c r="D95" i="33"/>
  <c r="D94" i="33"/>
  <c r="D97" i="33" l="1"/>
  <c r="N98" i="33"/>
  <c r="D98" i="33" l="1"/>
  <c r="N99" i="33"/>
  <c r="N100" i="33" s="1"/>
  <c r="D100" i="33" s="1"/>
  <c r="D99" i="33" l="1"/>
  <c r="N101" i="33"/>
  <c r="N102" i="33" l="1"/>
  <c r="N103" i="33" s="1"/>
  <c r="D103" i="33" s="1"/>
  <c r="D101" i="33"/>
  <c r="D102" i="33" l="1"/>
  <c r="N104" i="33"/>
  <c r="D104" i="33" l="1"/>
  <c r="N105" i="33"/>
  <c r="D105" i="33" l="1"/>
  <c r="N106" i="33"/>
  <c r="D106" i="33" l="1"/>
  <c r="N107" i="33"/>
  <c r="N108" i="33" l="1"/>
  <c r="D107" i="33"/>
  <c r="N109" i="33" l="1"/>
  <c r="D108" i="33"/>
  <c r="D109" i="33" l="1"/>
  <c r="N110" i="33"/>
  <c r="D110" i="33" l="1"/>
  <c r="N111" i="33"/>
  <c r="D111" i="33" l="1"/>
  <c r="N112" i="33"/>
  <c r="D112" i="33" l="1"/>
  <c r="N113" i="33"/>
  <c r="D113" i="33" l="1"/>
  <c r="N119" i="33" l="1"/>
  <c r="D119" i="33" s="1"/>
  <c r="N120" i="33" l="1"/>
  <c r="D120" i="33" l="1"/>
  <c r="N121" i="33"/>
  <c r="N122" i="33" l="1"/>
  <c r="N123" i="33" s="1"/>
  <c r="D123" i="33" s="1"/>
  <c r="D121" i="33"/>
  <c r="N124" i="33" l="1"/>
  <c r="D124" i="33" s="1"/>
  <c r="D122" i="33"/>
  <c r="N125" i="33" l="1"/>
  <c r="D125" i="33" s="1"/>
  <c r="N126" i="33" l="1"/>
  <c r="D126" i="33" s="1"/>
  <c r="N127" i="33" l="1"/>
  <c r="D127" i="33" s="1"/>
  <c r="N128" i="33" l="1"/>
  <c r="D128" i="33" s="1"/>
  <c r="N129" i="33" l="1"/>
  <c r="D129" i="33" s="1"/>
  <c r="N130" i="33" l="1"/>
  <c r="D130" i="33" s="1"/>
  <c r="N131" i="33" l="1"/>
  <c r="D131" i="33" s="1"/>
  <c r="N132" i="33" l="1"/>
  <c r="D132" i="33" s="1"/>
  <c r="N133" i="33" l="1"/>
  <c r="D133" i="33" s="1"/>
  <c r="N134" i="33" l="1"/>
  <c r="D134" i="33" s="1"/>
  <c r="N135" i="33" l="1"/>
  <c r="D135" i="33" s="1"/>
  <c r="N136" i="33" l="1"/>
  <c r="D136" i="33" s="1"/>
  <c r="N137" i="33" l="1"/>
  <c r="D137" i="33" s="1"/>
  <c r="N138" i="33" l="1"/>
  <c r="D138" i="33" s="1"/>
  <c r="N139" i="33" l="1"/>
  <c r="N140" i="33" s="1"/>
  <c r="N141" i="33" s="1"/>
  <c r="D141" i="33" s="1"/>
  <c r="D139" i="33" l="1"/>
  <c r="D140" i="33"/>
  <c r="N142" i="33"/>
  <c r="D142" i="33" l="1"/>
  <c r="N147" i="33"/>
  <c r="D147" i="33" l="1"/>
  <c r="N148" i="33"/>
  <c r="D148" i="33" l="1"/>
  <c r="N149" i="33"/>
  <c r="D149" i="33" l="1"/>
  <c r="N150" i="33"/>
  <c r="D150" i="33" l="1"/>
  <c r="N151" i="33"/>
  <c r="N152" i="33" s="1"/>
  <c r="D152" i="33" l="1"/>
  <c r="N153" i="33"/>
  <c r="D151" i="33"/>
  <c r="D153" i="33" l="1"/>
  <c r="N154" i="33"/>
  <c r="D154" i="33" l="1"/>
  <c r="N155" i="33"/>
  <c r="N156" i="33" s="1"/>
  <c r="D156" i="33" l="1"/>
  <c r="N157" i="33"/>
  <c r="D155" i="33"/>
  <c r="D157" i="33" l="1"/>
  <c r="N158" i="33"/>
  <c r="D158" i="33" l="1"/>
  <c r="N159" i="33"/>
  <c r="D159" i="33" l="1"/>
  <c r="N160" i="33"/>
  <c r="D160" i="33" l="1"/>
  <c r="N161" i="33"/>
  <c r="D161" i="33" l="1"/>
  <c r="N162" i="33"/>
  <c r="D162" i="33" l="1"/>
  <c r="N163" i="33"/>
  <c r="D163" i="33" l="1"/>
  <c r="N164" i="33"/>
  <c r="D164" i="33" l="1"/>
  <c r="N165" i="33"/>
  <c r="D165" i="33" l="1"/>
  <c r="N166" i="33"/>
  <c r="N167" i="33" s="1"/>
  <c r="D167" i="33" s="1"/>
  <c r="D166" i="33" l="1"/>
  <c r="N168" i="33"/>
  <c r="D168" i="33" s="1"/>
  <c r="N169" i="33" l="1"/>
  <c r="D169" i="33" s="1"/>
  <c r="N170" i="33" l="1"/>
  <c r="D170" i="33" l="1"/>
  <c r="N171" i="33"/>
  <c r="N172" i="33" s="1"/>
  <c r="D172" i="33" s="1"/>
  <c r="N173" i="33" l="1"/>
  <c r="N174" i="33" s="1"/>
  <c r="D174" i="33" s="1"/>
  <c r="D171" i="33"/>
  <c r="D173" i="33" l="1"/>
  <c r="N179" i="33"/>
  <c r="D179" i="33" l="1"/>
  <c r="N180" i="33"/>
  <c r="D180" i="33" s="1"/>
  <c r="N181" i="33" l="1"/>
  <c r="D181" i="33" s="1"/>
  <c r="N182" i="33" l="1"/>
  <c r="N183" i="33" s="1"/>
  <c r="N184" i="33" s="1"/>
  <c r="D184" i="33" s="1"/>
  <c r="D183" i="33" l="1"/>
  <c r="N185" i="33"/>
  <c r="D185" i="33" s="1"/>
  <c r="D182" i="33"/>
  <c r="N186" i="33" l="1"/>
  <c r="D186" i="33" s="1"/>
  <c r="N187" i="33" l="1"/>
  <c r="D187" i="33" s="1"/>
  <c r="N188" i="33" l="1"/>
  <c r="D188" i="33" s="1"/>
  <c r="N189" i="33" l="1"/>
  <c r="D189" i="33" s="1"/>
  <c r="N190" i="33" l="1"/>
  <c r="D190" i="33" s="1"/>
  <c r="M40" i="34"/>
  <c r="M41" i="34" s="1"/>
  <c r="M42" i="34" s="1"/>
  <c r="D42" i="34" s="1"/>
  <c r="N191" i="33" l="1"/>
  <c r="D191" i="33" s="1"/>
  <c r="D40" i="34"/>
  <c r="M43" i="34"/>
  <c r="D41" i="34"/>
  <c r="D43" i="34" l="1"/>
  <c r="M44" i="34"/>
  <c r="D44" i="34" s="1"/>
  <c r="N192" i="33"/>
  <c r="N193" i="33" s="1"/>
  <c r="D193" i="33" s="1"/>
  <c r="M45" i="34" l="1"/>
  <c r="M46" i="34" s="1"/>
  <c r="D192" i="33"/>
  <c r="N194" i="33"/>
  <c r="D194" i="33" s="1"/>
  <c r="D45" i="34" l="1"/>
  <c r="D46" i="34"/>
  <c r="N195" i="33"/>
  <c r="D195" i="33" s="1"/>
  <c r="N196" i="33" l="1"/>
  <c r="D196" i="33" s="1"/>
  <c r="N197" i="33" l="1"/>
  <c r="D197" i="33" s="1"/>
  <c r="N198" i="33" l="1"/>
  <c r="D198" i="33" s="1"/>
  <c r="N199" i="33" l="1"/>
  <c r="D199" i="33" s="1"/>
  <c r="N200" i="33" l="1"/>
  <c r="N205" i="33" s="1"/>
  <c r="D205" i="33" s="1"/>
  <c r="N206" i="33" l="1"/>
  <c r="D206" i="33" s="1"/>
  <c r="D200" i="33"/>
  <c r="N207" i="33" l="1"/>
  <c r="N208" i="33" s="1"/>
  <c r="D208" i="33" s="1"/>
  <c r="D207" i="33" l="1"/>
  <c r="N209" i="33"/>
  <c r="D209" i="33" s="1"/>
  <c r="M47" i="34" l="1"/>
  <c r="N210" i="33"/>
  <c r="D210" i="33" s="1"/>
  <c r="D47" i="34" l="1"/>
  <c r="M48" i="34"/>
  <c r="N211" i="33"/>
  <c r="D211" i="33" s="1"/>
  <c r="D48" i="34" l="1"/>
  <c r="M49" i="34"/>
  <c r="N212" i="33"/>
  <c r="D212" i="33" s="1"/>
  <c r="D49" i="34" l="1"/>
  <c r="N213" i="33"/>
  <c r="D213" i="33" s="1"/>
  <c r="M54" i="34" l="1"/>
  <c r="N214" i="33"/>
  <c r="D214" i="33" s="1"/>
  <c r="D54" i="34" l="1"/>
  <c r="M55" i="34"/>
  <c r="M56" i="34" s="1"/>
  <c r="D56" i="34" s="1"/>
  <c r="N222" i="33"/>
  <c r="D222" i="33" s="1"/>
  <c r="D55" i="34" l="1"/>
  <c r="M57" i="34"/>
  <c r="N223" i="33"/>
  <c r="D223" i="33" s="1"/>
  <c r="D57" i="34" l="1"/>
  <c r="M58" i="34"/>
  <c r="D58" i="34" s="1"/>
  <c r="N224" i="33"/>
  <c r="D224" i="33" s="1"/>
  <c r="M59" i="34" l="1"/>
  <c r="D59" i="34" s="1"/>
  <c r="N225" i="33"/>
  <c r="D225" i="33" s="1"/>
  <c r="M60" i="34" l="1"/>
  <c r="D60" i="34" s="1"/>
  <c r="N226" i="33"/>
  <c r="D226" i="33" s="1"/>
  <c r="M61" i="34" l="1"/>
  <c r="D61" i="34" s="1"/>
  <c r="N227" i="33"/>
  <c r="D227" i="33" s="1"/>
  <c r="M62" i="34" l="1"/>
  <c r="D62" i="34" s="1"/>
  <c r="N228" i="33"/>
  <c r="D228" i="33" s="1"/>
  <c r="M63" i="34" l="1"/>
  <c r="D63" i="34" s="1"/>
  <c r="N229" i="33"/>
  <c r="D229" i="33" s="1"/>
  <c r="M64" i="34" l="1"/>
  <c r="D64" i="34" s="1"/>
  <c r="N234" i="33"/>
  <c r="D234" i="33" s="1"/>
  <c r="M65" i="34" l="1"/>
  <c r="D65" i="34" s="1"/>
  <c r="N235" i="33"/>
  <c r="D235" i="33" s="1"/>
  <c r="N236" i="33" l="1"/>
  <c r="D236" i="33" s="1"/>
  <c r="N237" i="33" l="1"/>
  <c r="D237" i="33" l="1"/>
  <c r="N238" i="33"/>
  <c r="D238" i="33" s="1"/>
  <c r="N239" i="33" l="1"/>
  <c r="D239" i="33" s="1"/>
  <c r="M66" i="34"/>
  <c r="D66" i="34" l="1"/>
  <c r="M67" i="34"/>
  <c r="D67" i="34" l="1"/>
  <c r="M68" i="34"/>
  <c r="M73" i="34" l="1"/>
  <c r="M74" i="34" s="1"/>
  <c r="D74" i="34" s="1"/>
  <c r="D68" i="34"/>
  <c r="D73" i="34" l="1"/>
  <c r="M75" i="34"/>
  <c r="D75" i="34" l="1"/>
  <c r="M76" i="34"/>
  <c r="M77" i="34" s="1"/>
  <c r="D77" i="34" s="1"/>
  <c r="D76" i="34" l="1"/>
  <c r="M78" i="34"/>
  <c r="D78" i="34" l="1"/>
  <c r="M79" i="34" l="1"/>
  <c r="M80" i="34" l="1"/>
  <c r="D80" i="34" s="1"/>
  <c r="D79" i="34"/>
  <c r="M81" i="34" l="1"/>
  <c r="D81" i="34" l="1"/>
  <c r="M82" i="34"/>
  <c r="D82" i="34" l="1"/>
  <c r="M83" i="34"/>
  <c r="D83" i="34" l="1"/>
  <c r="M84" i="34"/>
  <c r="D84" i="34" s="1"/>
  <c r="M85" i="34" l="1"/>
  <c r="D85" i="34" l="1"/>
  <c r="M86" i="34"/>
  <c r="M87" i="34" l="1"/>
  <c r="D86" i="34"/>
  <c r="D87" i="34" l="1"/>
  <c r="M88" i="34"/>
  <c r="D88" i="34" l="1"/>
  <c r="M89" i="34"/>
  <c r="M90" i="34" l="1"/>
  <c r="D90" i="34" s="1"/>
  <c r="D89" i="34"/>
  <c r="M91" i="34" l="1"/>
  <c r="M92" i="34" s="1"/>
  <c r="M93" i="34" s="1"/>
  <c r="D93" i="34" s="1"/>
  <c r="D91" i="34" l="1"/>
  <c r="D92" i="34"/>
  <c r="M94" i="34"/>
  <c r="D94" i="34" s="1"/>
  <c r="M95" i="34" l="1"/>
  <c r="D95" i="34" s="1"/>
  <c r="M96" i="34" l="1"/>
  <c r="M97" i="34" s="1"/>
  <c r="D96" i="34" l="1"/>
  <c r="M98" i="34"/>
  <c r="M102" i="34" s="1"/>
  <c r="D102" i="34" s="1"/>
  <c r="D97" i="34"/>
  <c r="M103" i="34" l="1"/>
  <c r="D103" i="34" s="1"/>
  <c r="D98" i="34"/>
  <c r="M104" i="34" l="1"/>
  <c r="D104" i="34" s="1"/>
  <c r="M105" i="34" l="1"/>
  <c r="D105" i="34" s="1"/>
  <c r="M106" i="34" l="1"/>
  <c r="D106" i="34" s="1"/>
  <c r="M107" i="34" l="1"/>
  <c r="D107" i="34" s="1"/>
  <c r="M108" i="34"/>
  <c r="M109" i="34" s="1"/>
  <c r="D109" i="34" s="1"/>
  <c r="D108" i="34" l="1"/>
  <c r="M110" i="34"/>
  <c r="D110" i="34" l="1"/>
  <c r="M116" i="34"/>
  <c r="M117" i="34" s="1"/>
  <c r="D117" i="34" s="1"/>
  <c r="M118" i="34" l="1"/>
  <c r="D118" i="34" s="1"/>
  <c r="D116" i="34"/>
  <c r="M119" i="34" l="1"/>
  <c r="D119" i="34" s="1"/>
  <c r="M120" i="34" l="1"/>
  <c r="D120" i="34" s="1"/>
  <c r="M121" i="34" l="1"/>
  <c r="D121" i="34" s="1"/>
  <c r="M122" i="34" l="1"/>
  <c r="D122" i="34" l="1"/>
  <c r="M123" i="34"/>
  <c r="D123" i="34" l="1"/>
  <c r="M124" i="34"/>
  <c r="D124" i="34" l="1"/>
  <c r="M125" i="34"/>
  <c r="M126" i="34" l="1"/>
  <c r="D125" i="34"/>
  <c r="M127" i="34" l="1"/>
  <c r="D126" i="34"/>
  <c r="D127" i="34" l="1"/>
  <c r="M128" i="34"/>
  <c r="D128" i="34" l="1"/>
  <c r="M129" i="34"/>
  <c r="D129" i="34" l="1"/>
  <c r="M130" i="34"/>
  <c r="D130" i="34" l="1"/>
  <c r="M131" i="34"/>
  <c r="D131" i="34" l="1"/>
  <c r="M132" i="34"/>
  <c r="D132" i="34" l="1"/>
  <c r="M133" i="34"/>
  <c r="D133" i="34" l="1"/>
  <c r="M135" i="34"/>
  <c r="M136" i="34" l="1"/>
  <c r="D135" i="34"/>
  <c r="M137" i="34"/>
  <c r="D137" i="34" s="1"/>
  <c r="D136" i="34" l="1"/>
  <c r="M138" i="34"/>
  <c r="M139" i="34" l="1"/>
  <c r="D138" i="34"/>
  <c r="M82" i="35"/>
  <c r="M83" i="35" s="1"/>
  <c r="D83" i="35" s="1"/>
  <c r="M140" i="34" l="1"/>
  <c r="D139" i="34"/>
  <c r="D82" i="35"/>
  <c r="M84" i="35"/>
  <c r="D84" i="35" s="1"/>
  <c r="M141" i="34" l="1"/>
  <c r="D140" i="34"/>
  <c r="M143" i="34"/>
  <c r="D143" i="34" s="1"/>
  <c r="M85" i="35"/>
  <c r="D85" i="35" s="1"/>
  <c r="D141" i="34" l="1"/>
  <c r="M144" i="34"/>
  <c r="M86" i="35"/>
  <c r="D86" i="35" s="1"/>
  <c r="D144" i="34" l="1"/>
  <c r="M145" i="34"/>
  <c r="M87" i="35"/>
  <c r="D87" i="35" s="1"/>
  <c r="D145" i="34" l="1"/>
  <c r="M146" i="34"/>
  <c r="M88" i="35"/>
  <c r="D88" i="35" s="1"/>
  <c r="D146" i="34" l="1"/>
  <c r="M147" i="34"/>
  <c r="M89" i="35"/>
  <c r="M90" i="35" s="1"/>
  <c r="D90" i="35" s="1"/>
  <c r="M148" i="34" l="1"/>
  <c r="D147" i="34"/>
  <c r="M91" i="35"/>
  <c r="D91" i="35" s="1"/>
  <c r="D89" i="35"/>
  <c r="D148" i="34" l="1"/>
  <c r="M149" i="34"/>
  <c r="M97" i="35"/>
  <c r="M98" i="35" s="1"/>
  <c r="D98" i="35" s="1"/>
  <c r="D149" i="34" l="1"/>
  <c r="M150" i="34"/>
  <c r="D97" i="35"/>
  <c r="M99" i="35"/>
  <c r="D99" i="35" s="1"/>
  <c r="M151" i="34" l="1"/>
  <c r="D150" i="34"/>
  <c r="M100" i="35"/>
  <c r="M101" i="35" s="1"/>
  <c r="D151" i="34" l="1"/>
  <c r="M152" i="34"/>
  <c r="M153" i="34" s="1"/>
  <c r="D153" i="34" s="1"/>
  <c r="D100" i="35"/>
  <c r="D101" i="35"/>
  <c r="M102" i="35"/>
  <c r="D152" i="34" l="1"/>
  <c r="M154" i="34"/>
  <c r="M155" i="34" s="1"/>
  <c r="M103" i="35"/>
  <c r="D102" i="35"/>
  <c r="M159" i="34" l="1"/>
  <c r="M160" i="34" s="1"/>
  <c r="D160" i="34" s="1"/>
  <c r="D155" i="34"/>
  <c r="D154" i="34"/>
  <c r="M104" i="35"/>
  <c r="D103" i="35"/>
  <c r="M161" i="34" l="1"/>
  <c r="M162" i="34"/>
  <c r="D162" i="34" s="1"/>
  <c r="D159" i="34"/>
  <c r="D104" i="35"/>
  <c r="M105" i="35"/>
  <c r="D161" i="34" l="1"/>
  <c r="M163" i="34"/>
  <c r="D105" i="35"/>
  <c r="M109" i="35"/>
  <c r="D163" i="34" l="1"/>
  <c r="M164" i="34"/>
  <c r="D164" i="34" s="1"/>
  <c r="D109" i="35"/>
  <c r="M110" i="35"/>
  <c r="M165" i="34" l="1"/>
  <c r="D165" i="34" s="1"/>
  <c r="D110" i="35"/>
  <c r="M111" i="35"/>
  <c r="M112" i="35" l="1"/>
  <c r="D111" i="35"/>
  <c r="M113" i="35" l="1"/>
  <c r="D112" i="35"/>
  <c r="M114" i="35" l="1"/>
  <c r="D113" i="35"/>
  <c r="D114" i="35" l="1"/>
  <c r="M115" i="35"/>
  <c r="D115" i="35" l="1"/>
  <c r="M116" i="35"/>
  <c r="D116" i="35" l="1"/>
  <c r="M120" i="35"/>
  <c r="D120" i="35" l="1"/>
  <c r="M121" i="35"/>
  <c r="M122" i="35" l="1"/>
  <c r="D122" i="35" s="1"/>
  <c r="D121" i="35"/>
  <c r="M123" i="35" l="1"/>
  <c r="D123" i="35" s="1"/>
  <c r="M127" i="35" l="1"/>
  <c r="M128" i="35" s="1"/>
  <c r="D128" i="35" s="1"/>
  <c r="M129" i="35" l="1"/>
  <c r="D129" i="35" s="1"/>
  <c r="D127" i="35"/>
  <c r="M130" i="35" l="1"/>
  <c r="D130" i="35" s="1"/>
  <c r="M131" i="35" l="1"/>
  <c r="D131" i="35" s="1"/>
  <c r="M132" i="35" l="1"/>
  <c r="M133" i="35" l="1"/>
  <c r="D133" i="35" s="1"/>
  <c r="D132" i="35"/>
  <c r="M134" i="35" l="1"/>
  <c r="D134" i="35" s="1"/>
  <c r="M135" i="35" l="1"/>
  <c r="D135" i="35" s="1"/>
  <c r="M136" i="35" l="1"/>
  <c r="D136" i="35" l="1"/>
  <c r="M137" i="35"/>
  <c r="D137" i="35" l="1"/>
  <c r="M141" i="35"/>
  <c r="D141" i="35" l="1"/>
  <c r="M142" i="35"/>
  <c r="D142" i="35" l="1"/>
  <c r="M143" i="35"/>
  <c r="D143" i="35" l="1"/>
  <c r="M144" i="35"/>
  <c r="D144" i="35" l="1"/>
  <c r="M145" i="35"/>
  <c r="D145" i="35" l="1"/>
  <c r="M146" i="35"/>
  <c r="D146" i="35" s="1"/>
  <c r="N26" i="52"/>
  <c r="D26" i="52" s="1"/>
  <c r="N27" i="52" l="1"/>
  <c r="D27" i="52" l="1"/>
  <c r="N28" i="52"/>
  <c r="N29" i="52" s="1"/>
  <c r="D29" i="52" s="1"/>
  <c r="D28" i="52" l="1"/>
  <c r="N30" i="52"/>
  <c r="D30" i="52" l="1"/>
  <c r="N31" i="52"/>
  <c r="D31" i="52" l="1"/>
  <c r="N32" i="52"/>
  <c r="N33" i="52" l="1"/>
  <c r="D32" i="52"/>
  <c r="N34" i="52"/>
  <c r="D34" i="52" s="1"/>
  <c r="N35" i="52" l="1"/>
  <c r="D35" i="52" s="1"/>
  <c r="D33" i="52"/>
  <c r="N39" i="52" l="1"/>
  <c r="D39" i="52" l="1"/>
  <c r="N40" i="52"/>
  <c r="D40" i="52" l="1"/>
  <c r="N41" i="52"/>
  <c r="D41" i="52" l="1"/>
  <c r="N42" i="52"/>
  <c r="D42" i="52" l="1"/>
  <c r="N43" i="52"/>
  <c r="N44" i="52" s="1"/>
  <c r="D44" i="52" l="1"/>
  <c r="D43" i="52"/>
  <c r="N45" i="52"/>
  <c r="D45" i="52" s="1"/>
  <c r="N46" i="52" l="1"/>
  <c r="N47" i="52" s="1"/>
  <c r="D47" i="52" s="1"/>
  <c r="N48" i="52" l="1"/>
  <c r="N49" i="52" s="1"/>
  <c r="D49" i="52" s="1"/>
  <c r="D46" i="52"/>
  <c r="D48" i="52" l="1"/>
  <c r="N50" i="52"/>
  <c r="D50" i="52" s="1"/>
  <c r="N51" i="52" l="1"/>
  <c r="D51" i="52" s="1"/>
</calcChain>
</file>

<file path=xl/sharedStrings.xml><?xml version="1.0" encoding="utf-8"?>
<sst xmlns="http://schemas.openxmlformats.org/spreadsheetml/2006/main" count="3479" uniqueCount="1016">
  <si>
    <t>&lt;Järjestelmä X&gt;</t>
  </si>
  <si>
    <t>Kommenttisarake, poistetaan lopuksi</t>
  </si>
  <si>
    <t>Liite 4, Vaatimuslomake</t>
  </si>
  <si>
    <t>Ei</t>
  </si>
  <si>
    <t>0. Taustaa</t>
  </si>
  <si>
    <r>
      <t xml:space="preserve">Tämä dokumentti on </t>
    </r>
    <r>
      <rPr>
        <sz val="10"/>
        <color rgb="FFFF0000"/>
        <rFont val="Arial"/>
        <family val="2"/>
      </rPr>
      <t>&lt;kunnan&gt; &lt;järjestelmää X&gt;</t>
    </r>
    <r>
      <rPr>
        <sz val="10"/>
        <rFont val="Arial"/>
        <family val="2"/>
      </rPr>
      <t xml:space="preserve"> koskevan tarjouspyynnön vaatimusmäärittelyliite. Tässä dokumentissa kuvataan Toimittajan Asiakkaalle tarjoaman Palvelun ja toimituksen sisältöä ja laatua koskevat vaatimukset ja selvityspyynnöt. 
Tämä dokumentti ja tarjoajien näihin antamat vastaukset muodostavat keskeiset arviointi- ja vertailuperusteet tarjouspyynnössä esitetyllä tavalla.</t>
    </r>
  </si>
  <si>
    <t>0.1 Vastausohjeet</t>
  </si>
  <si>
    <t>Lukekaa tarkasti myös tarjouspyynnössä kuvatut vastausohjeet.</t>
  </si>
  <si>
    <t>Tässä vaatimuslomakkeessa on tämän Ohjevälilehden lisäksi seuraavat vaatimusvälilehdet:
- Välilehti 1 sisältää palveluyhteistyötä ja tietoturvaa koskevat yleiset vaatimukset
- Välilehti 2 sisältää järjestelmän toiminnallisuuksia koskevat vaatimukset
- Välilehti 3 sisältää järjestelmän tekniset vaatimukset
- Valilehti 4 sisältää sovelluksen tukea ja ylläpitoa koskevat vaatimukset
- Välilehti 5 sisältää käyttöönottoprojektin vaatimukset
- Välilehti 6 alaliitteineen 6A-6D sisältää palvelun avainhenkilöitä ja täydentäviä asiantuntijapalveluita koskevat vaatimukset
- Välilehti 7 sisältää järjestelmän saavutettavuutta ja käyttökokemusta koskevat vaatimukset
Vastatkaa kaikkiin sinipohjaisiin kenttiin ja taulukon soluihin.</t>
  </si>
  <si>
    <t>0.2 Terminologiaa</t>
  </si>
  <si>
    <r>
      <t xml:space="preserve">Hankintayksikkönä toimivasta </t>
    </r>
    <r>
      <rPr>
        <sz val="10"/>
        <color rgb="FFFF0000"/>
        <rFont val="Arial"/>
        <family val="2"/>
      </rPr>
      <t>&lt;kunnasta&gt;</t>
    </r>
    <r>
      <rPr>
        <sz val="10"/>
        <rFont val="Arial"/>
        <family val="2"/>
      </rPr>
      <t xml:space="preserve">  käytetään vaatimustekstissä nimitystä Asiakas tai Tilaaja tai Hankintayksikkö. Mahdollisesta ulkoisesta järjestelmän käyttäjästä käytetään nimitystä Kuntalaiskäyttäjä tai Ulkoinen käyttäjä. 
Tähän tarjouspyyntöön vastaavasta, palvelujaan ja ratkaisujaan tarjoavasta yrityksestä tai organisaatiosta käytetään nimitystä Tarjoaja tai Toimittaja. 
Luokan V1-vaatimukset ovat pakollisia vaatimuksia. Tarjouksen tulee täyttää kaikki V1-vaatimukset. Myös muissa kuin pakollisissa V1-vaatimuksissa käytetään usein ilmaisua "tarjoajan tulee ..." tai "toimittajan tulee ...". Näillä ilmaisuilla ei muuteta varsinaista vaatimusluokkaa. Ilmaisu ei tee esimerkiksi V2-luokan vaatimusta tai V3-luokan vaatimusta pakolliseksi vaatimukseksi. Kielellisen sujuvuuden takia sekä alan yleisen vaatimusmäärittelykäytännön (ns. MOSCOW-malli) mukaan V2- ja V3-luokan tavoitteita kutsutaan kuitenkin tekstissä vaatimuksiksi.
Vaatimuksissa kuvatut OPTIOT tarkoittavat yleistä lisätilausmahdollisuutta Asiakkaalle (hankintalain 136 § 2 momentin 1 kohdan mukaista), ei hankintalaissa tarkoitettu laajempaa optiota, joka voidaan lunastaa vain kerran ja vain kolmen vuoden kuluessa sopimuksen allekirjoituksesta. 
</t>
    </r>
  </si>
  <si>
    <t>0.3 Vaatimusten luokittelu</t>
  </si>
  <si>
    <r>
      <t xml:space="preserve">Kaikki tässä dokumentissa kuvatut vaatimukset on luokiteltu seuraavasti:
</t>
    </r>
    <r>
      <rPr>
        <b/>
        <sz val="10"/>
        <color theme="1"/>
        <rFont val="Arial"/>
        <family val="2"/>
      </rPr>
      <t>V1 (Pakollinen)</t>
    </r>
    <r>
      <rPr>
        <sz val="10"/>
        <color theme="1"/>
        <rFont val="Arial"/>
        <family val="2"/>
      </rPr>
      <t xml:space="preserve"> tarkoittaa, että tarjouksen ja sen kuvaaman Palvelun tulee täyttää esitetty vaatimus. V1-vaatimukset ovat pakollisia vähimmäisvaatimuksia. Vaatimuksen täyttämättä jättäminen johtaa hankintalain mukaan erittäin todennäköisesti tarjouksen hylkäämiseen. V1-vaatimuksia </t>
    </r>
    <r>
      <rPr>
        <u/>
        <sz val="10"/>
        <color theme="1"/>
        <rFont val="Arial"/>
        <family val="2"/>
      </rPr>
      <t>EI pisteytetä</t>
    </r>
    <r>
      <rPr>
        <sz val="10"/>
        <color theme="1"/>
        <rFont val="Arial"/>
        <family val="2"/>
      </rPr>
      <t xml:space="preserve">.
</t>
    </r>
    <r>
      <rPr>
        <b/>
        <sz val="10"/>
        <color theme="1"/>
        <rFont val="Arial"/>
        <family val="2"/>
      </rPr>
      <t>V2 (Tärkeä</t>
    </r>
    <r>
      <rPr>
        <sz val="10"/>
        <color theme="1"/>
        <rFont val="Arial"/>
        <family val="2"/>
      </rPr>
      <t xml:space="preserve">) tarkoittaa, että tarjouksen ei ole pakollista täyttää esitettyä vaatimusta (tavoitetta), mutta se on tavoiteltavaa. V2 pisteytetään sen mukaisesti vastaako tarjoaja siihen Kyllä, Osittain tai Ei. V2-vaatimusten pisteytysmalli on kuvattu tarjouspyynnössä ja tämän dokumentin Kooste-välilehdellä.
</t>
    </r>
    <r>
      <rPr>
        <b/>
        <sz val="10"/>
        <color theme="1"/>
        <rFont val="Arial"/>
        <family val="2"/>
      </rPr>
      <t>V3 (Tavoiteltava</t>
    </r>
    <r>
      <rPr>
        <sz val="10"/>
        <color theme="1"/>
        <rFont val="Arial"/>
        <family val="2"/>
      </rPr>
      <t>) tarkoittaa, että tarjouksen ei ole pakollista täyttää esitettyä vaatimusta (tavoitetta), mutta vaatimuksen täyttyminen olisi toivottavaa. V3-vaatimukset pisteytetään sen mukaisesti vastaako tarjoaja siihen Kyllä, Osittain tai Ei. V3-vaatimusten pisteytysmalli on kuvattu tarjouspyynnössä ja tämän dokumentin Kooste-välilehdellä
Kaikki Kyllä-vastatut vaatimukset sekä Osittain-vastatut vaatimukset tarjoukseen sisältyvältä osalta tulee täyttyä kyseistä kohdetta koskevan liitesopimuksen voimaantullessa, käyttöönotto- ja toimitusprojekteissa yhdessä sovituissa aikatauluissa.
Asiakas varaa oikeuden pyytää voittaneelta Tarjoajalta kirjallista vastauksen todentavaa selvitystä jokaisesta vaatimuksesta harkintansa mukaan. Tällaiset mahdolliset lisäselvitykset tulee toimittaa ennen sopimuksen allekirjoitusta ja Asiakkaalla on oikeus edellyttää niiden liittämistä sopimuksen liitteeksi. Näitä erikseen pyydettäviä lisäselvityksiä ei siis tarvitse toimittaa tarjouksen yhteydessä.</t>
    </r>
  </si>
  <si>
    <t>Huom. Sovitetaan kunnan vakiomalliin. Parametrit on kuvattu KOOSTE-välilehdellä</t>
  </si>
  <si>
    <t>0.4 Vastaaminen vaatimuksiin</t>
  </si>
  <si>
    <r>
      <t xml:space="preserve">Vaatimuksiin vastataan asteikolla Kyllä, Osittain, Ei. Tarjoajan tulee valita jokaisen vaatimuksen vastauksessaan valmiista taulukon pudotusvalikon vaihtoehdoista jokin seuraavista kolmesta:
</t>
    </r>
    <r>
      <rPr>
        <b/>
        <sz val="10"/>
        <color theme="1"/>
        <rFont val="Arial"/>
        <family val="2"/>
      </rPr>
      <t>Kyllä</t>
    </r>
    <r>
      <rPr>
        <sz val="10"/>
        <color theme="1"/>
        <rFont val="Arial"/>
        <family val="2"/>
      </rPr>
      <t xml:space="preserve">: vain, jos Tarjoaja toteuttaa ja täyttää vaatimuksen yksiselitteisesti kokonaisuudessaan ja vastaa tarjouksessaan ehdoitta ja ilman rajoituksia ko. asiasta. Mikäli Tarjoaja vastaa vaatimukseen Kyllä, ei se voi asettaa vaatimuksen toteuttamiselle mitään tarjouspyynnön vastaisia reunaehtoja. Kaikki Kyllä-vastaukset sitovat Tarjoajaa koko sopimuskauden ajan ja ne liitetään osaksi Sopimusta. Kaikkien vaatimusten toteutus, joihin Tarjoaja on vastannut Kyllä, tulee sisältyä hintalomakkeella tarjottuun hintaan, ellei vaatimuksessa ole erikseen toisin todettu. 
</t>
    </r>
    <r>
      <rPr>
        <b/>
        <sz val="10"/>
        <color theme="1"/>
        <rFont val="Arial"/>
        <family val="2"/>
      </rPr>
      <t>Ei:</t>
    </r>
    <r>
      <rPr>
        <sz val="10"/>
        <color theme="1"/>
        <rFont val="Arial"/>
        <family val="2"/>
      </rPr>
      <t xml:space="preserve"> tarjoaja ei tue tarjouksessaan ko. vaatimusta tai kysymystä. Tarjottu ratkaisu tai palvelu ei täytä kyseistä vaatimusta, eikä sitä ole saatavissa tai sen toteuttaminen edellyttää uuden palvelun tuotteistamista eikä toimittaja sisällytä tätä tarjoukseensa.
</t>
    </r>
    <r>
      <rPr>
        <b/>
        <sz val="10"/>
        <color theme="1"/>
        <rFont val="Arial"/>
        <family val="2"/>
      </rPr>
      <t>Osittain</t>
    </r>
    <r>
      <rPr>
        <sz val="10"/>
        <color theme="1"/>
        <rFont val="Arial"/>
        <family val="2"/>
      </rPr>
      <t>: tarjoaja tukee vaatimusta tai kysymystä osittain, eri tavalla kuin vaatimuksessa on kuvattu, tarjoajan palvelussa on ko. vaatimuksen suhteen reunaehtoja tai vaatimus tulee toteutumaan kehityksen tuloksena vasta myöhemmin. Tarjottu palvelumalli ei kaikilta osin täytä Asiakkaan vaatimusta. Osittain -vastaus on mahdollista antaa vain V2- ja V3 luokan vaatimuksille. Tarjoajan vastatessa V2- tai V3-vaatimukseen Osittain, tulee Tarjoajan kuvata vaatimuksen vieressä olevaan violettiin kenttään mahdolliset vaatimusta koskevat rajaukset ja reunaehdot. Asiakkaalla on oikeus muuttaa Osittain vastaus Ei-vastaukseksi, jos rajaukset ja reunaehdot puuttuvat tai ne rajaavat vaatimuksen toteutuskelvottomaksi.
Huomatkaa, että ehdottomiin pakollisiin V1-vaatimuksiin voi vastata vain valitsemalla Kyllä tai Ei.</t>
    </r>
  </si>
  <si>
    <r>
      <rPr>
        <b/>
        <sz val="10"/>
        <color theme="1"/>
        <rFont val="Arial"/>
        <family val="2"/>
      </rPr>
      <t xml:space="preserve">Toiminnallisiin vaatimuksiin vastaaminen
</t>
    </r>
    <r>
      <rPr>
        <sz val="10"/>
        <color theme="1"/>
        <rFont val="Arial"/>
        <family val="2"/>
      </rPr>
      <t xml:space="preserve">
Tarjoajan tulee ilmoittaa välilehdellä "2-Toiminnalliset vaatimukset" toiminnallisia vaatimuksia koskeviin osioihin varsinaisen Kyllä, Osittain tai Ei-vastauksen lisäksi vaaditun toiminnallisuuden Valmius, onko kyseessä:
- </t>
    </r>
    <r>
      <rPr>
        <b/>
        <sz val="10"/>
        <color theme="1"/>
        <rFont val="Arial"/>
        <family val="2"/>
      </rPr>
      <t>Vakio-ominaisuus:</t>
    </r>
    <r>
      <rPr>
        <sz val="10"/>
        <color theme="1"/>
        <rFont val="Arial"/>
        <family val="2"/>
      </rPr>
      <t xml:space="preserve"> Tarjoajan tarjouksen </t>
    </r>
    <r>
      <rPr>
        <sz val="10"/>
        <rFont val="Arial"/>
        <family val="2"/>
      </rPr>
      <t>perustana</t>
    </r>
    <r>
      <rPr>
        <sz val="10"/>
        <color theme="1"/>
        <rFont val="Arial"/>
        <family val="2"/>
      </rPr>
      <t xml:space="preserve"> olevan valmisohjelmiston tai ohjelmistopalvelun vakio-ominaisuus tai kyvykkyys täyttää sellaisenaan ko. toiminnallisen vaatimuksen ilman sovittamista, parametrointia tai räätälöintiä tarjouksen jättöhetkellä </t>
    </r>
    <r>
      <rPr>
        <i/>
        <sz val="10"/>
        <color theme="1"/>
        <rFont val="Arial"/>
        <family val="2"/>
      </rPr>
      <t>vai</t>
    </r>
    <r>
      <rPr>
        <sz val="10"/>
        <color theme="1"/>
        <rFont val="Arial"/>
        <family val="2"/>
      </rPr>
      <t xml:space="preserve"> 
- </t>
    </r>
    <r>
      <rPr>
        <b/>
        <sz val="10"/>
        <color theme="1"/>
        <rFont val="Arial"/>
        <family val="2"/>
      </rPr>
      <t>Sovitettava:</t>
    </r>
    <r>
      <rPr>
        <sz val="10"/>
        <color theme="1"/>
        <rFont val="Arial"/>
        <family val="2"/>
      </rPr>
      <t xml:space="preserve"> Tarjoajan tekemä asiakaskohtainen sovitus, jonka Tarjoaja toteuttaa tarjotun valmisohjelmiston/ohjelmistopalvelun vakiotoiminnon tai kyvykkyyksien avulla esim. parametroiden tai konfiguroiden. Sovitus edellyttää valmisohjelmistolta ko. vakiotoimintoa, jotta sovitus voidaan toteuttaa  </t>
    </r>
    <r>
      <rPr>
        <i/>
        <sz val="10"/>
        <color theme="1"/>
        <rFont val="Arial"/>
        <family val="2"/>
      </rPr>
      <t xml:space="preserve"> vai </t>
    </r>
    <r>
      <rPr>
        <sz val="10"/>
        <color theme="1"/>
        <rFont val="Arial"/>
        <family val="2"/>
      </rPr>
      <t xml:space="preserve">
- </t>
    </r>
    <r>
      <rPr>
        <b/>
        <sz val="10"/>
        <color theme="1"/>
        <rFont val="Arial"/>
        <family val="2"/>
      </rPr>
      <t xml:space="preserve">Räätälöitävä: </t>
    </r>
    <r>
      <rPr>
        <sz val="10"/>
        <color theme="1"/>
        <rFont val="Arial"/>
        <family val="2"/>
      </rPr>
      <t>Kokonaan räätälöity (erikseen koodattava tai muilla valmisohjelmistoilla tai näiden yhdistelmillä toteutettava) toiminnallisuus, jonka Tarjoaja toteuttaa ja ko. toiminnallisuuden toteutuksessa ei hyödynnetä eikä tarvita ratkaisun pohjana olevan valmisohjelmiston (järjestelmän päätuote) vakiotoiminnallisuutta tai kyvykkyyttä.  
Tarjoaja vastaa siitä, että se toteuttaa osana järjestelmän toimitusta "Sovitettava" ja "Räätälöitävä" -luokan toiminnallisuudet Liitteeseen 6, Hintalomake kuvatulla toimitushinnalla.
Huom. Tarjouksessa lähtökohtana on se, että toimitus sisältää järjestelmän sovittamisen tai räätälöinnin Tilaajan määrittämien vaatimusten mukaiseksi. Tarjouksessa ei voi olettaa, että tilaaja toteuttaisi itse kyseiset sovitukset. Tilaaja ei ole varautunut resurssi- eikä osaamismielessä itse parametroimaan, sovittamaan tai räätälöimään järjestelmää järjestelmän toimitusprojektissa. Tilaaja kuitenkin tiedostaa, että Tilaajan pääkäyttäjille tulee joitakin ylläpito- tms. tehtäviä tuotantokäytön ajaksi.</t>
    </r>
  </si>
  <si>
    <t>Tämän tarkoitus on saada selkeä kuva integraattorin ja sovellusvalmistajan välilllä.</t>
  </si>
  <si>
    <r>
      <rPr>
        <b/>
        <sz val="10"/>
        <color theme="1"/>
        <rFont val="Arial"/>
        <family val="2"/>
      </rPr>
      <t>Vastausten tulkintaa</t>
    </r>
    <r>
      <rPr>
        <sz val="10"/>
        <color theme="1"/>
        <rFont val="Arial"/>
        <family val="2"/>
      </rPr>
      <t xml:space="preserve">
Mikäli Tarjoaja ei vastaa johonkin vaatimukseen mitään, tulkitaan se Ei-vastaukseksi. Mikäli Tarjoaja ei vastaa johonkin Toiminnallisuuden valmiutta koskevaan valintaan mitään JA Tarjoaja on vastannut vaatimukseen Kyllä tai Osittain, valmius tulkitaan muodossa: Räätälöitävä
Asiakas pidättää oikeuden siirtää sopimukseen kaikki vaatimukset, joihin Tarjoaja on vastannut lopullisessa tarjouksessaan Kyllä ja Osittain-vastatuista vaatimuksista se osuus, joka sisältyy tarjoukseen.</t>
    </r>
  </si>
  <si>
    <t>0.5 Vastaaminen selvityksiin</t>
  </si>
  <si>
    <r>
      <t xml:space="preserve">Ennen V1 - V3-luokiteltuja yksilöityjä vaatimuksia on kohtia, joissa pyydetään selvityksiä (S) tarjoajan ratkaisumalleista, osaamisesta, toimintatavoista. Varsinaiset selvityspyynnöt on koottu välilehdelle Selvitykset. Selvitykset ovat merkittävä tarjouksen laatupisteytyksessä huomioitava osa.
Selvitykset tulee koota erilliseen dokumenttiin, </t>
    </r>
    <r>
      <rPr>
        <b/>
        <sz val="10"/>
        <rFont val="Arial"/>
        <family val="2"/>
      </rPr>
      <t>joka tulee nimetä muotoon ”Liite 3S, Selvityskuvaukset</t>
    </r>
    <r>
      <rPr>
        <sz val="10"/>
        <rFont val="Arial"/>
        <family val="2"/>
      </rPr>
      <t xml:space="preserve">”. Vastaus selvitykseen tulee kuvata kuvattava ko. liitteen </t>
    </r>
    <r>
      <rPr>
        <b/>
        <sz val="10"/>
        <rFont val="Arial"/>
        <family val="2"/>
      </rPr>
      <t>YHTEEN</t>
    </r>
    <r>
      <rPr>
        <sz val="10"/>
        <rFont val="Arial"/>
        <family val="2"/>
      </rPr>
      <t xml:space="preserve"> lukuun/kappaleeseen (alaotsikointi sallitaan), jonka otsikkona on oltava selvityksen numero ja otsikko. Jos on välttämätön tarve viitata laajempiin kuvauksiin tai esim. laajempiin kuviin, erilliseen dokumenttiin tms. kussakin selvityksessä voidaan viitata lisäksi myös yhteen erilliseen selvityskohtaiseen dokumenttiin (Tarkennettu selvitysliite), joka tulee nimetä muotoon Liite 3S.X Selvityksen nimi. Kaikki mahdollinen lisätieto ko. selvitysvastaukseen on kuvattava ko. liitteeseen, jonka nimenä on ko. selvityksen numero ja otsikko.  
Annetut selvitykset ovat merkittävä tarjouksen laatupisteytyksessä huomioitava osa. Yksittäisten selvitysten pisteytysperusteet on kuvattu kunkin selvityksen yhteydessä välilehdellä Selvitykset. Selvitysten painoarvo vertailukriteereissä on kuvattu välilehdellä Kooste.</t>
    </r>
  </si>
  <si>
    <t>Tämä on hyvä tarkista. Miten kunta haluaa pisteyttää esim. Projektisuunnitelmat, tietoturvallisuuden hallintajärjestelmät, työnäytteet tai käytettävyyden? Ks. Selvitykset-välilehti.</t>
  </si>
  <si>
    <t>Kommenttisarake, poistetaan ennen tarjouspyynnön julkaisua</t>
  </si>
  <si>
    <t>V1</t>
  </si>
  <si>
    <t>V2/V3</t>
  </si>
  <si>
    <t>V2</t>
  </si>
  <si>
    <t>V3</t>
  </si>
  <si>
    <t>Palveluyhteistyötä, tietoturvaa ja tietosuojaa koskevat yleiset vaatimukset</t>
  </si>
  <si>
    <t>Kyllä</t>
  </si>
  <si>
    <t>Osittain</t>
  </si>
  <si>
    <t>Määrä</t>
  </si>
  <si>
    <t>Vastausohjeet</t>
  </si>
  <si>
    <t xml:space="preserve">VAATIMUKSET
Vastatkaa kaikkiin vaatimuksiin. Huom. Kyllä-vastauksiin ei saa asettaa reunaehtoja tai rajauksia Asiakkaan vahingoksi. Vastatkaa kyseisissä tapauksissa Osittain.
</t>
  </si>
  <si>
    <t>Huom. Sarakkeissa L-Z on kaavoja, jotka tuottavat automaattisesti vaatimusnumerot ja laskevat yhteen vastauksia tms. Jos haluatte säilyttää tämän automaation, älkää tehkö merkintöjä sarakkeisiin L-Z.</t>
  </si>
  <si>
    <t>Sisällys</t>
  </si>
  <si>
    <t>Palveluyhteistyötä ja tietoturvaa koskevat vaatimukset on jäsennetty tähän välilehteen seuraavasti:
1. Palvelukokonaisuuden ja palveluyhteistyön yleiset palveluvaatimukset
  1.0 Toimittajan vakuutukset
  1.1 Palvelujen tuotantoperusteet
  1.2 Henkilöstöpolitiikka ja osaamisen varmistaminen
  1.3 Tietoturva ja tietosuoja
  1.4 Asiakkuuden- ja palvelunhallinta
  1.5 Laadunvarmistus
  1.6 Palvelunhallinnan erityisvaatimukset</t>
  </si>
  <si>
    <t>1. Palvelukokonaisuuden ja palveluyhteistyön yleiset palveluvaatimukset</t>
  </si>
  <si>
    <t>Yleiset palveluvaatimukset koskevat Toimittajan Asiakkaalle tarjoamien Palveluiden palveluyhteistyöhön ja Palveluiden taustalla oleviin menetelmiin kohdistuvia vaatimuksia ja selvityksiä.</t>
  </si>
  <si>
    <t>Selvitykset</t>
  </si>
  <si>
    <t>Aihealue ja pyydetyt selvitykset</t>
  </si>
  <si>
    <t>S</t>
  </si>
  <si>
    <t>Selvityspyynnöt on koottu välilehdelle Selvitykset.
Tähän vertailukriteeriin liittyvät selvitykset on koottu välilehdelle Selvitykset alaotsikon S1 alle.</t>
  </si>
  <si>
    <t>Vaatimuslomakkeessa näihin välilehtiin on listattu automaattipisteytettävät vaatimukset. Jos halutaan lisäksi arvioida laadussa ns. arvioitavia kohteita (esim. Projektisuunnitelma, käytettävyys, työnäytteet tms.), niin ne ovat tässä mallissa ns. Selvityspyyntöjä/selvityksiä, jotka kuvataan Selvitykset -alaliitteelle.</t>
  </si>
  <si>
    <t>1.0 Toimittajan vakuutukset</t>
  </si>
  <si>
    <t>Vaatimus</t>
  </si>
  <si>
    <t>Vastaus</t>
  </si>
  <si>
    <r>
      <t xml:space="preserve">Pätemisjärjestys
</t>
    </r>
    <r>
      <rPr>
        <sz val="10"/>
        <rFont val="Arial"/>
        <family val="2"/>
      </rPr>
      <t>Toimittaja sitoutuu siihen, että tähän vaatimuslomakkeeseen annetut vaatimusvastaukset sekä liitteeseen 5, Hintalomake annetut hinnat ovat ensisijaisia kaikkiin muihin mahdollisesti tarjoukseen liitettyihin yleisiin palvelua, järjestelmää tai toimitusta kuvaaviin sekä hintoja tai sopimusehtoja kuvaaviin liitteisiin. Mahdollisissa ristiriitatapauksissa Toimittaja hyväksyy, että tämän vaatimusliitteen Kyllä-vastattu vaatimuksen muotoilu ja hintalomakkeeseen ilmoitetut hinnat pätevat ja tarjous on näiltä osin tarjouspyynnön mukainen.</t>
    </r>
    <r>
      <rPr>
        <b/>
        <sz val="10"/>
        <rFont val="Arial"/>
        <family val="2"/>
      </rPr>
      <t xml:space="preserve">
</t>
    </r>
  </si>
  <si>
    <t>Kuvaa tämän tekstin tilalle vaatimuksen Osittain-vastaukseenne liittyvät mahdolliset rajaukset tai reunaehdot tarjouspyynnön ohjeiden mukaisesti</t>
  </si>
  <si>
    <r>
      <t xml:space="preserve">Valmisohjelmiston vakio-toiminnallisuuksien tarkistaminen
</t>
    </r>
    <r>
      <rPr>
        <sz val="10"/>
        <rFont val="Arial"/>
        <family val="2"/>
      </rPr>
      <t>Toimittaja tai tarjouksessa nimetty ryhmittymän jäsen vakuuttaa, että se on tarkistanut  Välilehdellä 2-Toiminnalliset vaatimukset ilmoitettujen valmiusvalintojen 'Vakio-ominaisuus' ja 'Sovitettava' kohdalla, että tarjotussa valmisohjelmistossa on kyseinen, tarvittava toiminnallisuus/kyvykkyys saatavilla Pääsopimuksen arvioituun allekirjoittamishetkeen mennessä. Toimittaja vastaa siitä, että se tai sen alihankkija tai tarjouksessa nimetty ryhmittymän jäsen toteuttaa osana järjestelmän toimitusta toimitusprojektissa sovittavassa aikataulussa "Sovitettava" ja "Räätälöitävä" -luokan toiminnallisuudet Liitteeseen 5, Hintalomake kuvatulla toimitushinnalla.</t>
    </r>
    <r>
      <rPr>
        <b/>
        <sz val="10"/>
        <rFont val="Arial"/>
        <family val="2"/>
      </rPr>
      <t xml:space="preserve">
</t>
    </r>
  </si>
  <si>
    <t>1.1 Palvelujen tuotantoperusteet</t>
  </si>
  <si>
    <t>Tässä kilpailutettavat järjestelmäpalvelut ovat keskeisiä Asiakkaan toimintaympäristön kannalta. Asiakkaalle on tärkeää, että näitä palveluja tuotetaan turvallisesti, systemaattisilla ja korkealaatuisilla toimintatavoilla ja selkeällä tuotteistetulla konseptilla. 
Seuraavassa pyydetään Toimittajaa vastaamaan tarjotun palvelukokonaisuuden tuotannon perusteita ja laadunhallintaa koskeviin kysymyksiin ja vaatimuksiin. Kysyttäviin asioihin tulee vastata juuri Toimittajan tässä tarjouksessa Asiakkaalle tarjoaman palvelun kannalta, ei koskien Toimittajan yleisiä toimintatapoja.</t>
  </si>
  <si>
    <r>
      <t xml:space="preserve">Sopimusmalli
</t>
    </r>
    <r>
      <rPr>
        <sz val="10"/>
        <rFont val="Arial"/>
        <family val="2"/>
      </rPr>
      <t>Toimittaja hyväksyy tarjouspyynnön liitteenä olevan Sopimusmallin sellaisenaan (Liite 2, liitteineen)</t>
    </r>
  </si>
  <si>
    <r>
      <t xml:space="preserve">Yhteistyövalmius
</t>
    </r>
    <r>
      <rPr>
        <sz val="10"/>
        <rFont val="Arial"/>
        <family val="2"/>
      </rPr>
      <t>Toimittaja sitoutuu tiiviiseen yhteistyöhön kaikkien Asiakkaan muiden toimittajien kanssa.</t>
    </r>
    <r>
      <rPr>
        <b/>
        <sz val="10"/>
        <rFont val="Arial"/>
        <family val="2"/>
      </rPr>
      <t xml:space="preserve">
</t>
    </r>
  </si>
  <si>
    <r>
      <rPr>
        <b/>
        <sz val="10"/>
        <rFont val="Arial"/>
        <family val="2"/>
      </rPr>
      <t>Palvelutason muutokset</t>
    </r>
    <r>
      <rPr>
        <sz val="10"/>
        <rFont val="Arial"/>
        <family val="2"/>
      </rPr>
      <t xml:space="preserve">
Hankintayksiköllä on mahdollisuus vaihtaa sellaiset palvelut, joihin on hinnoiteltu useita palvelutasoja, yhdestä palvelutasoluokasta toiseen tarpeensa mukaan sovittujen palvelutasoluokkien puitteissa. Palvelutasomuutoksen aikataulu sovitaan yhdessä.
</t>
    </r>
  </si>
  <si>
    <r>
      <rPr>
        <b/>
        <sz val="10"/>
        <rFont val="Arial"/>
        <family val="2"/>
      </rPr>
      <t>Määraikaiset palvelutason muutokset</t>
    </r>
    <r>
      <rPr>
        <sz val="10"/>
        <rFont val="Arial"/>
        <family val="2"/>
      </rPr>
      <t xml:space="preserve">
Hankintayksiköllä tulee myös olla mahdollisuus erillisellä tilauksella tilata määräaikaisesti muutetun palvelutason palveluita toimintansa tueksi hintalomakkeeseen kuvatulla hinnalla.
</t>
    </r>
  </si>
  <si>
    <r>
      <t xml:space="preserve">Tuotantomaan vaihtaminen
</t>
    </r>
    <r>
      <rPr>
        <sz val="10"/>
        <rFont val="Arial"/>
        <family val="2"/>
      </rPr>
      <t>Toimittajalla ei ole oikeutta vaihtaa palvelujen tuotantomaata sopimatta siitä etukäteen Asiakkaan kanssa.</t>
    </r>
    <r>
      <rPr>
        <b/>
        <sz val="10"/>
        <rFont val="Arial"/>
        <family val="2"/>
      </rPr>
      <t xml:space="preserve">
</t>
    </r>
  </si>
  <si>
    <r>
      <rPr>
        <b/>
        <sz val="10"/>
        <rFont val="Arial"/>
        <family val="2"/>
      </rPr>
      <t>&lt;otsikko&gt;</t>
    </r>
    <r>
      <rPr>
        <sz val="10"/>
        <rFont val="Arial"/>
        <family val="2"/>
      </rPr>
      <t xml:space="preserve">
&lt;vaatimuskuvaus aktiivimuodossa: Toimittaja vastaa XXX tai Toimitus sisältää XXX tai Palvelu sisältää tms.</t>
    </r>
  </si>
  <si>
    <r>
      <t xml:space="preserve">&lt;otsikko&gt;
</t>
    </r>
    <r>
      <rPr>
        <sz val="10"/>
        <rFont val="Arial"/>
        <family val="2"/>
      </rPr>
      <t>&lt;vaatimusteksti&gt;</t>
    </r>
  </si>
  <si>
    <t>1.2 Henkilöstöpolitiikka ja osaamisen varmistaminen</t>
  </si>
  <si>
    <r>
      <t xml:space="preserve">Henkilöstön koulutus ja osaaminen
</t>
    </r>
    <r>
      <rPr>
        <sz val="10"/>
        <rFont val="Arial"/>
        <family val="2"/>
      </rPr>
      <t xml:space="preserve">Toimittaja varmistaa asiantuntijoidensa osaamisen ja koulutuksen tässä tarjouspyynnössä kuvattuihin tehtäviin. </t>
    </r>
  </si>
  <si>
    <r>
      <rPr>
        <b/>
        <sz val="10"/>
        <rFont val="Arial"/>
        <family val="2"/>
      </rPr>
      <t>Riittävien resurssien ja osaamisen varmistaminen</t>
    </r>
    <r>
      <rPr>
        <sz val="10"/>
        <rFont val="Arial"/>
        <family val="2"/>
      </rPr>
      <t xml:space="preserve">
Toimittaja varmistaa, että palvelun tuottamiseen käytetään riittävästi resursseja (ml. varahenkilöt). Toimittaja vastaa, että palveluympäristön riittävästä osaamisesta huolehditaan säännöllisin koulutuksin.</t>
    </r>
  </si>
  <si>
    <r>
      <t xml:space="preserve">Korvaavuus
</t>
    </r>
    <r>
      <rPr>
        <sz val="10"/>
        <rFont val="Arial"/>
        <family val="2"/>
      </rPr>
      <t xml:space="preserve">Toimittaja varmistaa tässä kuvattujen palveluidensa laadun ja asiantuntijoiden osaamisen koko palveluajan mukaan lukien lomat ja sairastapaukset. </t>
    </r>
  </si>
  <si>
    <r>
      <t xml:space="preserve">Osaaminen ja varahenkilöt
</t>
    </r>
    <r>
      <rPr>
        <sz val="10"/>
        <rFont val="Arial"/>
        <family val="2"/>
      </rPr>
      <t>Mikään Asiakkaan Palvelu tai Toimittajan Palvelun piiriin kuuluva teknologia tai palvelu ei ole ainoastaan yhden asiantuntijan varassa. Varahenkilön osaaminen on ensisijaisesti vastaavaa tasoa kuin varsinaisen asiantuntijan, kuitenkin aina vähintään riittävä henkilön Palveluun liittyvien tehtävien suorittamiseen.</t>
    </r>
  </si>
  <si>
    <r>
      <t xml:space="preserve">Uuden asiantuntijan perehdyttäminen
</t>
    </r>
    <r>
      <rPr>
        <sz val="10"/>
        <rFont val="Arial"/>
        <family val="2"/>
      </rPr>
      <t>Mikäli Toimittaja vaihtaa asiantuntijaa, Toimittaja vastaa uuden asiantuntijan perehdyttämisestä palveluun ja Asiakkaan ympäristöön omalla kustannuksellaan.</t>
    </r>
  </si>
  <si>
    <t>1.3 Tietoturva ja tietosuoja</t>
  </si>
  <si>
    <t>Palvelussa käsitellään Asiakkaan toiminnalle olennaista salassa pidettävää tietoa. Salassapitovaatimus asettaa vaatimuksia koko sille tietojenkäsittely-ympäristölle, jossa kyseisen suojaustason tietoa käsitellään.</t>
  </si>
  <si>
    <t>Tietoturva</t>
  </si>
  <si>
    <r>
      <t xml:space="preserve">Tietoturvallisuuden hallintajärjestelmä
</t>
    </r>
    <r>
      <rPr>
        <sz val="10"/>
        <rFont val="Arial"/>
        <family val="2"/>
      </rPr>
      <t>Toimittajalla tulee olla tietoturvallisuuden hyvien käytäntöjen pohjalta laadittu, johdon hyväksymä ja voimassa oleva tietoturvallisuuden hallintajärjestelmä, joka kattaa järjestelmätoimittajan Asiakkaalle tällä hankinnalla toimittamat palvelut.</t>
    </r>
  </si>
  <si>
    <t>Sovitettava kunnan tietoturvavaatimuksiin</t>
  </si>
  <si>
    <r>
      <rPr>
        <b/>
        <sz val="10"/>
        <rFont val="Arial"/>
        <family val="2"/>
      </rPr>
      <t>Tietomateriaalin oikeudet</t>
    </r>
    <r>
      <rPr>
        <sz val="10"/>
        <rFont val="Arial"/>
        <family val="2"/>
      </rPr>
      <t xml:space="preserve">
Asiakkaan tarjottuun ratkaisuun tallentamien aineistojen tekijän- ja omistusoikeudet eivät muutu, kun aineistot tallennetaan järjestelmään.</t>
    </r>
  </si>
  <si>
    <r>
      <t xml:space="preserve">Tietoturvadokumentaatio
</t>
    </r>
    <r>
      <rPr>
        <sz val="10"/>
        <rFont val="Arial"/>
        <family val="2"/>
      </rPr>
      <t>Toimittaja sitoutuu dokumentoimaan hankinnan kohteena olevan palvelun tuottamiseen liittyvän tietoturva-arkkitehtuurin, keskeiset tietoturvaperiaatteet ja käytössä olevat kontrollit sekä ympäristön tietoturvallisuuden nykytason. Dokumentaation kautta muodostuu selkeä käsitys ympäristön sekä toimittajan tietoturvan nykytasosta.</t>
    </r>
  </si>
  <si>
    <r>
      <rPr>
        <b/>
        <sz val="10"/>
        <rFont val="Arial"/>
        <family val="2"/>
      </rPr>
      <t>Periaatteet ja toimintatavat</t>
    </r>
    <r>
      <rPr>
        <sz val="10"/>
        <rFont val="Arial"/>
        <family val="2"/>
      </rPr>
      <t xml:space="preserve">
Toimittajan organisaatiossa tulee olla selkeät periaatteet ja toimintatavat siitä, ketkä saavat asentaa ohjelmistoja, tietoliikenneyhteyksiä ja laitteita. Palvelussa käytetään vain hyväksymisprosessin läpäisseitä verkkoja, laitteita ja järjestelmiä. </t>
    </r>
  </si>
  <si>
    <r>
      <t xml:space="preserve">Tietoturvapoikkeamien hallinta
</t>
    </r>
    <r>
      <rPr>
        <sz val="10"/>
        <rFont val="Arial"/>
        <family val="2"/>
      </rPr>
      <t>Toimittajalla on tietoturvapoikkeamien hallintajärjestelmä, josta käy ilmi mille taholle poikkeamat raportoidaan, miten ne kirjataan ja poikkeamien vakavuus- ja seurausasteet.</t>
    </r>
    <r>
      <rPr>
        <b/>
        <sz val="10"/>
        <rFont val="Arial"/>
        <family val="2"/>
      </rPr>
      <t xml:space="preserve"> </t>
    </r>
    <r>
      <rPr>
        <sz val="10"/>
        <rFont val="Arial"/>
        <family val="2"/>
      </rPr>
      <t>Toimittajan tulee ilmoittaa Palvelun tietoturvapoikkeamista Asiakkaalle ilman aiheetonta viivästystä.</t>
    </r>
  </si>
  <si>
    <r>
      <t xml:space="preserve">Tietoturvauhkien seuranta
</t>
    </r>
    <r>
      <rPr>
        <sz val="10"/>
        <rFont val="Arial"/>
        <family val="2"/>
      </rPr>
      <t>Toimittajan tulee oma-aloitteisesti seurata palvelua uhkaavia ohjelmistojen ja tietojärjestelmien tietoturvahaavoittuvuuksia ja -uhkia ja ilmoittaa näistä Asiakkaalle. Toimittajan tulee ryhtyä sovittujen muutoksenhallintamenettelyjen puitteissa toimenpiteisiin ko. tietoturvauhkien minimoimiseksi.</t>
    </r>
  </si>
  <si>
    <r>
      <t xml:space="preserve">Tietoturvan valvonta
</t>
    </r>
    <r>
      <rPr>
        <sz val="10"/>
        <rFont val="Arial"/>
        <family val="2"/>
      </rPr>
      <t>Toimittaja seuraa ja analysoi tietoturvan hankinnan kohteena olevan Palvelun olennaisista lähteistä tulevia tapahtumia ja hälytyksiä tunnistaakseen palvelun mahdollisia tietoturvapoikkeamia. Toimittaja raportoi havainnot Tilaajalle säännöllisesti. Jos muuta ei ole sovittu, raportointi tapahtuu kuukausittain ja tietoturvan kannalta merkittävissä havainnoissa välittömästi.</t>
    </r>
  </si>
  <si>
    <r>
      <t xml:space="preserve">Tietoturvapoikkeamista ilmoittaminen
</t>
    </r>
    <r>
      <rPr>
        <sz val="10"/>
        <rFont val="Arial"/>
        <family val="2"/>
      </rPr>
      <t>Toimittajan tulee ilmoittaa Palvelun tietoturvapoikkeamista Asiakkaalle ilman aiheetonta viivästystä.</t>
    </r>
  </si>
  <si>
    <r>
      <t xml:space="preserve">Turvallisuusrikkeet
</t>
    </r>
    <r>
      <rPr>
        <sz val="10"/>
        <rFont val="Arial"/>
        <family val="2"/>
      </rPr>
      <t>Toimittajalla on seuraamusmenettely turvallisuusrikkeiden varalle.</t>
    </r>
  </si>
  <si>
    <r>
      <t xml:space="preserve">Tietoturvapoikkeaman kirjaaminen
</t>
    </r>
    <r>
      <rPr>
        <sz val="10"/>
        <rFont val="Arial"/>
        <family val="2"/>
      </rPr>
      <t xml:space="preserve">Toimittaja kirjaa tietoturvapoikkeaman (ml. myös epäillyn poikkeaman) ns. tikettinä Toimittajan käyttämään palvelunhallinnan järjestelmään. Kirjauksesta on käytävä ilmi vähintään seuraavat asiat:
- Avauksen aikaleima
- Poikkeaman käsittelystä vastaava asiantuntija
- Poikkeaman kuvaus
- Asiakkaan järjestelmät/palvelun kohteet joihin poikkeama liittyy
- Poikkeaman prioriteetti
- Poikkeaman käsittelyn status (esim. avattu, käsittelyssä, valmis)
- Poikkeaman lähde (esim. hälytys, tapahtuma, raportti)
- Juurisyy poikkeamalle
- Korjaavat toimenpiteet poikkeaman poistamiseksi
- Korjaavien toimenpiteiden suorittamisesta vastaava taho
Toimittaja vastaa tiketin tietojen päivittämisestä koko sen elinkaaren ajan. </t>
    </r>
  </si>
  <si>
    <r>
      <t xml:space="preserve">Haittaohjelmien torjunta
</t>
    </r>
    <r>
      <rPr>
        <sz val="10"/>
        <rFont val="Arial"/>
        <family val="2"/>
      </rPr>
      <t>Toimittaja huolehtii omien työvälineidensä - mukaan lukien hallinta- ja valvontavälineet ja näitä operoivat työasemat - haittaohjelmistojen torjunnasta.</t>
    </r>
    <r>
      <rPr>
        <b/>
        <sz val="10"/>
        <rFont val="Arial"/>
        <family val="2"/>
      </rPr>
      <t xml:space="preserve"> </t>
    </r>
    <r>
      <rPr>
        <sz val="10"/>
        <rFont val="Arial"/>
        <family val="2"/>
      </rPr>
      <t xml:space="preserve">Asiakkaalla on oikeus sopimuksen voimassaoloaikana tarkistaa Toimittajan järjestelmistä tai muuten todennettavasti, että virustentorjuntaohjelmisto ja -kuvaukset ovat päivittyneet ja haittaohjelmien poiston hallinta toimii luotettavasti. </t>
    </r>
  </si>
  <si>
    <r>
      <t xml:space="preserve">Haittaohjelmien torjunta - infrastruktuuri
</t>
    </r>
    <r>
      <rPr>
        <sz val="10"/>
        <rFont val="Arial"/>
        <family val="2"/>
      </rPr>
      <t>Toimittaja huolehtii Palvelun tuottamiseen kuuluvan SaaS-alustan palvelimien ja muun infra-alustan haittaohjelmien torjunnasta.</t>
    </r>
  </si>
  <si>
    <r>
      <t xml:space="preserve">Ohjelmistokovennukset
</t>
    </r>
    <r>
      <rPr>
        <sz val="10"/>
        <rFont val="Arial"/>
        <family val="2"/>
      </rPr>
      <t xml:space="preserve">Toimittajan tulee oma-aloitteisesti seurata omien Asiakkaan Palvelutuotannon välineidensä laitteille, ohjelmistoille ja kayttöjärjestelmille suositeltavia tietoturvakovennuksia. Toimittaja vastaa siitä, että välineiden kovennukset vastaavat palvelun edellyttämiä tietoturvavaatimuksia. </t>
    </r>
  </si>
  <si>
    <r>
      <t xml:space="preserve">Tietoturvapäivitykset
</t>
    </r>
    <r>
      <rPr>
        <sz val="10"/>
        <rFont val="Arial"/>
        <family val="2"/>
      </rPr>
      <t>Toimittaja seuraa aktiivisesti palveluun laajuuteen kuuluvien ympäristöön kuuluvien laitteiden ja ohjelmistojen haavoittuvuuksia ja tietoturvapoikkeamia (palvelimet, työasemat, sovellukset, verkkolaitteet jne. Toimittajan palveluun kuuluvassa laajuudessa) ja järjestää viipymättä tietoturvapäivitykset asennettaviksi. SaaS- ja pilvipalveluissa toimittaja asentaa itsenäisesti nämä päivitykset siten, että alustat ovat ajantasalla ja asianmukaisesti suojattuja.
Palvelun ylläpitoon käytettyjä palveluita, palvelimia ja ohjelmistoja päivitetään säännöllisesti. Päivittämiseen tulee olla dokumentoitu ja hyväksytty prosessi, jota noudatetaan.</t>
    </r>
  </si>
  <si>
    <r>
      <t xml:space="preserve">Asiakkaan tietojen rajaaminen
</t>
    </r>
    <r>
      <rPr>
        <sz val="10"/>
        <rFont val="Arial"/>
        <family val="2"/>
      </rPr>
      <t>Toimittaja vastaa siitä, että Toimittajan ja Asiakkaan välinen tietojen käsittely, vaihto ja raportointi tulee olla mahdollista toteuttaa Toimittajan järjestelmissä siten, että Asiakkaan ja sen asiakkaiden tietoihin pääsevät käsiksi vain ne henkilöt, joilla on siihen työtehtäviensä ja toimeksiannon mukainen oikeus.</t>
    </r>
  </si>
  <si>
    <r>
      <t xml:space="preserve">Tietoturvakoulutus
</t>
    </r>
    <r>
      <rPr>
        <sz val="10"/>
        <rFont val="Arial"/>
        <family val="2"/>
      </rPr>
      <t>Toimittajan tulee pystyä todentamaan, että turvallisuuteen ja tietoturvallisuuteen liittyviä seikkoja käydään säännöllisesti läpi organisaatiossa ja että työntekijät saavat jatkuvaa tietoturvakoulutusta.</t>
    </r>
  </si>
  <si>
    <r>
      <t xml:space="preserve">Alihankkijoiden turvallisuuden hallinta
</t>
    </r>
    <r>
      <rPr>
        <sz val="10"/>
        <rFont val="Arial"/>
        <family val="2"/>
      </rPr>
      <t>Toimittajan tulee pystyä todentamaan, että myös sen mahdolliset alihankkijat täyttävät kaikki tässä hankinnassa turvallisuudelle asetetut vaatimukset.</t>
    </r>
  </si>
  <si>
    <r>
      <t xml:space="preserve">Käyttäjätunnusten hallinta
</t>
    </r>
    <r>
      <rPr>
        <sz val="10"/>
        <rFont val="Arial"/>
        <family val="2"/>
      </rPr>
      <t xml:space="preserve">Toimittajalla on menettely Asiakkaalle palvelua tuottavan henkilöstön käyttäjätunnusten hallintaan Toimittajan Asiakkaan palveluihin liittyvissä järjestelmissä (esim. valvonta- ja hallintajärjestelmä, tiketöinti, lähdekoodin hallinta), tällä rajataan pääsy Asiakkaan aineistoihin. Toimittajan tulee seurata ko. käyttäjätunnusten ajantasaisuutta säännöllisesti. </t>
    </r>
  </si>
  <si>
    <r>
      <t xml:space="preserve">Henkilökohtaiset tunnukset
</t>
    </r>
    <r>
      <rPr>
        <sz val="10"/>
        <rFont val="Arial"/>
        <family val="2"/>
      </rPr>
      <t>Ylläpitäjien tunnistamisessa tulee käyttää henkilökohtaisia tunnuksia, yhteiskäyttötunnuksia ei sallita, ellei tästä sovita tilaajan kanssa erikseen etukäteen. Tämä koskee myös ylläpitotunnuksia. Järjestelmän ylläpitäjät tulee voida tunnistaa.</t>
    </r>
  </si>
  <si>
    <r>
      <t xml:space="preserve">Etäyhteyksien salaus
</t>
    </r>
    <r>
      <rPr>
        <sz val="10"/>
        <rFont val="Arial"/>
        <family val="2"/>
      </rPr>
      <t>Toimittajan tulee salata hallinta- ja etäyhteytensä Asiakkaan tietojärjestelmiin. Hallinta ja -etäyhteyksien käytöstä tulee jäädä merkinnät lokitietoihin. Yhteydet on toteutettava tietoturvallisesti eikä niissä ole käytössä heikoksi tunnettuja salausmenetelmiä tai -algoritmeja. Etäyhteyksissä tulee käyttää monivaiheista tunnistautumista.</t>
    </r>
  </si>
  <si>
    <r>
      <t xml:space="preserve">Tietojen hävittäminen
</t>
    </r>
    <r>
      <rPr>
        <sz val="10"/>
        <rFont val="Arial"/>
        <family val="2"/>
      </rPr>
      <t>Toimittaja poistaa Asiakkaan ja sen loppuasiakkaiden tiedot ohjelmistopalvelusta turvallisesti sopimuksen päättyessä elleivät viranomaismääräykset toisin edellytä.</t>
    </r>
  </si>
  <si>
    <r>
      <t xml:space="preserve">Havaittavat haavoittuvuudet
</t>
    </r>
    <r>
      <rPr>
        <sz val="10"/>
        <rFont val="Arial"/>
        <family val="2"/>
      </rPr>
      <t>Toimittajalla on ratkaisut havainnoida tarjoamansa ohjelmistopalvelun haavoittuvuuksia:
- Haavoittuvat palvelut ja järjestelmät, kuten:
   * Vanhentuneet käyttöjärjestelmäversiot ja niiden tunnetut haavoittuvuudet
   * Oletussalasanojen käyttö
   * Ohjelmistojen versioiden tunnetut haavoittuvuudet
- Haavoittuvuudet, joiden avulla oikeudeton taho päästä käsiksi Asiakkaan tietojärjestelmissä oleviin tietoihin
- Puuttuvat tietoturvapäivitykset
- Käyttäjätunnuksen salasanan puuttuminen
- Auki olevat portit
- Turvattomat protokollat</t>
    </r>
    <r>
      <rPr>
        <b/>
        <sz val="10"/>
        <rFont val="Arial"/>
        <family val="2"/>
      </rPr>
      <t xml:space="preserve">
</t>
    </r>
  </si>
  <si>
    <r>
      <rPr>
        <b/>
        <sz val="10"/>
        <rFont val="Arial"/>
        <family val="2"/>
      </rPr>
      <t xml:space="preserve">Auditoijan pääsyn rajoittaminen dataan
</t>
    </r>
    <r>
      <rPr>
        <sz val="10"/>
        <rFont val="Arial"/>
        <family val="2"/>
      </rPr>
      <t>Muilla asiakkailla ei ole pääsyä Asiakkaan dataan edes auditointiensa yhteydessä.</t>
    </r>
  </si>
  <si>
    <r>
      <rPr>
        <b/>
        <sz val="10"/>
        <rFont val="Arial"/>
        <family val="2"/>
      </rPr>
      <t xml:space="preserve">Datan salaaminen
</t>
    </r>
    <r>
      <rPr>
        <sz val="10"/>
        <rFont val="Arial"/>
        <family val="2"/>
      </rPr>
      <t>Järjestelmään tallennettava Asiakkaan data salataan siten, ettei siihen ole pääsyä ilman salausavaimia.</t>
    </r>
  </si>
  <si>
    <t>Onko joissakin tapauksissa V1? Tarkistakaa, onko saatavissa.</t>
  </si>
  <si>
    <r>
      <t xml:space="preserve">Salausavainten suojaus </t>
    </r>
    <r>
      <rPr>
        <sz val="10"/>
        <rFont val="Arial"/>
        <family val="2"/>
      </rPr>
      <t xml:space="preserve">
Salausavaimet on suojattu siten että vain valtuutetut tahot (kuten sovellukset) pääsevät niihin käsiksi</t>
    </r>
  </si>
  <si>
    <r>
      <rPr>
        <b/>
        <sz val="10"/>
        <rFont val="Arial"/>
        <family val="2"/>
      </rPr>
      <t>Asiakkaan salausavaimet</t>
    </r>
    <r>
      <rPr>
        <sz val="10"/>
        <rFont val="Arial"/>
        <family val="2"/>
      </rPr>
      <t xml:space="preserve">
Asiakas voi käyttää järjestelmää siten, että se pystyy suojaamaan oman datansa järjestelmässä Asiakkaan hallinnoimilla salausavaimilla.</t>
    </r>
  </si>
  <si>
    <r>
      <t xml:space="preserve">Mahdollisuus tehdä henkilöistä turvallisuusselvitys
</t>
    </r>
    <r>
      <rPr>
        <sz val="10"/>
        <rFont val="Arial"/>
        <family val="2"/>
      </rPr>
      <t>Toimittaja nimeää asiakkaalle palvelua toteuttavat henkilöt (ne, joilla on pääsy asiakkaan aineistoihin tai järjestelmiin + nimetyt avainhenkilöt) ja heiltä vaaditaan suostumus turvallisuusselvitykseen.
Kaikista Asiakkaalle nimetyistä, palvelua tuottavista, henkilöistä tulee pystyä tekemään ennen ko. asiantuntijan työn käynnistymistä suomalainen perusmuotoinen turvallisuusselvitys tai vastaava ulkomainen turvallisuusselvitys. Asiakas tekee tietoturvakäytäntöjensä mukaisesti tarvittavista henkilöistä turvallisuusselvityksen ennen heidän pääsyään Asiakkaan palvelujen toteuttajiksi. Asiakas vastaa turvallisuusselvityksen suorista, kolmansille osapuolille suoritettavista maksuista.</t>
    </r>
  </si>
  <si>
    <t>Tarvitaanko? Harkitkaa huolellisesti.</t>
  </si>
  <si>
    <r>
      <t xml:space="preserve">Tietoturvakäsikirja
</t>
    </r>
    <r>
      <rPr>
        <sz val="10"/>
        <rFont val="Arial"/>
        <family val="2"/>
      </rPr>
      <t>Käyttöönottovaiheessa sopijapuolet laativat  tietoturvakäsikirjan, jossa täsmennetään yhdessä käytettävät Palvelun tietoturvakäytännöt. Tietoturvakäsikirjan laatiminen kuuluu käyttöönoton hintaan. 
Tietoturvakäsikirjan tulee kuvata tai koota yhteen linkit seuraaviin kuvauksiin: palvelun/järjestelmän arkkitehtuuri- ja tietoturva-arkkitehtuurin kuvaukset, tietoturvan vastuumatriisit, tietoturvan yhteyshenkilöt ja heidän yhteystietonsa, käyttäjähallinnan ja käyttöoikeushallinnan kuvaukset, varautumis- ja palautumissuunnitelmat, lokikuvaus, ympäristön tietoturvan ylläpidon ja seurannan käytännöt, tietoturvan seurannan sovitut käytännöt osana palveluyhteistyötä (toimittajayhteistyön mallit, sovitut tietoturvan raportointitavat ja välit, tietoturvallisuuden kehittämisen seuranta) ja muu oleellinen tietoturvadokumentaatio.</t>
    </r>
  </si>
  <si>
    <t>Tietosuoja</t>
  </si>
  <si>
    <r>
      <t xml:space="preserve">Tietosuojasta huolehtiminen
</t>
    </r>
    <r>
      <rPr>
        <sz val="10"/>
        <rFont val="Arial"/>
        <family val="2"/>
      </rPr>
      <t>Toimittaja vastaa siitä, että se huolehtii Palvelussa kattavasti ja korkealaatuisesti  tietosuojasta. Toimittaja sitoutuu noudattamaan toiminnassaan kulloinkin Suomessa voimassaolevaa  tietosuojalainsäädäntöä, mukaan lukien EU:n yleistä tietosuoja-asetusta ((EU) 2016/679).</t>
    </r>
  </si>
  <si>
    <t>Sovitettava kunnan henkilötietojen käsittelyehtoihin</t>
  </si>
  <si>
    <r>
      <t xml:space="preserve">Toimittaja vastaa tietosuojasta alihankkijoidensa osalta
</t>
    </r>
    <r>
      <rPr>
        <sz val="10"/>
        <rFont val="Arial"/>
        <family val="2"/>
      </rPr>
      <t>Toimittaja vastaa siitä, että siltä osin kuin sen käyttämät alihankkijat osallistuvat Asiakkaan ja/tai sen asiakkaiden henkilötietojen käsittelyyn, ne sitoutuvat noudattamaan Sopimusmallin liitteissä 1.1 ja 1.2  sovittuja henkilötietojen käsittelyä koskevia sisällöllisesti vastaavia ehtoja.</t>
    </r>
  </si>
  <si>
    <r>
      <t xml:space="preserve">Tietojen sijainti
</t>
    </r>
    <r>
      <rPr>
        <sz val="10"/>
        <rFont val="Arial"/>
        <family val="2"/>
      </rPr>
      <t>Toimittaja vastaa siitä, että Palvelussa Toimittajan käsittelemät Asiakkaan henkilötiedot sijoitetaan EU/ETA-maahan, ja että järjestelmän Palveluihin sovelletaan EU:n tietosuojasäädöksiä.</t>
    </r>
  </si>
  <si>
    <r>
      <t xml:space="preserve">Tietokantojen sijoittaminen EU-alueelle
</t>
    </r>
    <r>
      <rPr>
        <sz val="10"/>
        <rFont val="Arial"/>
        <family val="2"/>
      </rPr>
      <t xml:space="preserve">Toimittaja sijoittaa järjestelmän tietokannat EU/ETA-maahan ja niihin tulee soveltaa EU:n tietosuojasäädöksiä. </t>
    </r>
  </si>
  <si>
    <r>
      <rPr>
        <b/>
        <sz val="10"/>
        <rFont val="Arial"/>
        <family val="2"/>
      </rPr>
      <t>Ei käsittelyä EU/ETA-alueen ulkopuolella</t>
    </r>
    <r>
      <rPr>
        <sz val="10"/>
        <rFont val="Arial"/>
        <family val="2"/>
      </rPr>
      <t xml:space="preserve">
Toimittaja toteuttaa Palvelun ylläpito- ja valvontatoimenpiteet siten, ettei Asiakkaan henkilötietoihin päästä EU/ETA-maan ulkopuolelta, ellei tätä erikseen etukäteen sovita. Palvelujen tulee kaikissa tapauksissa noudattaa EU-mallilausekkeita henkilötietojen käsittelystä. </t>
    </r>
  </si>
  <si>
    <r>
      <rPr>
        <b/>
        <sz val="10"/>
        <rFont val="Arial"/>
        <family val="2"/>
      </rPr>
      <t>Varmuuskopioiden sijainti</t>
    </r>
    <r>
      <rPr>
        <sz val="10"/>
        <rFont val="Arial"/>
        <family val="2"/>
      </rPr>
      <t xml:space="preserve">
Mikäli Toimittaja jossain vaiheessa sopimuskautta vastaa järjestelmän tietovarantojen ja alustojen varmuuskopioinnista, Asiakasta koskevien aineistojen varmuuskopiot sijaitsevat EU/ETA-maassa.</t>
    </r>
  </si>
  <si>
    <r>
      <t xml:space="preserve">Osapuolten roolit henkilötietojen käsittelyssä
</t>
    </r>
    <r>
      <rPr>
        <sz val="10"/>
        <rFont val="Arial"/>
        <family val="2"/>
      </rPr>
      <t xml:space="preserve">Ellei soveltuvasta lainsäädännöstä muuta johdu, Asiakas toimii tietosuojalainsäädännön tarkoittamana Rekisterinpitäjänä ja Toimittaja puolestaan Käsittelijänä hankinnan kohteena olevan järjestelmän käyttämisen yhteydessä syntyvien asiakas- ja muiden henkilötietojen suhteen. Henkilötietojen käsittelyn kohde ja kesto, käsittelyn luonne ja tarkoitus sekä henkilötietojen tyyppi ja rekisteröityjen ryhmät määritellään erikseen Sopimuksen liitteeseen 1.2. </t>
    </r>
  </si>
  <si>
    <r>
      <t xml:space="preserve">Toimittajan oikeus käsitellä henkilötietoja
</t>
    </r>
    <r>
      <rPr>
        <sz val="10"/>
        <rFont val="Arial"/>
        <family val="2"/>
      </rPr>
      <t xml:space="preserve">Toimittajalla on oikeus käsitellä Asiakkaan ja/tai sen asiakasorganisaation aineistoon sisältyviä henkilötietoja vain tietosuojaliitteessä (liite 1.1) mainitulla perusteella tai Sopijapuolten välisissä sopimusasiakirjoissa määriteltyihin tarkoituksiin ja Asiakkaan tarvittaessa antamien erillisten kirjallisten ohjeistusten mukaisesti. 
Edellä mainittu ei kuitenkaan rajoita Toimittajan mahdollisuutta käsitellä hankittavien järjestelmiin ja niihin liittyvien palveluiden diagnostiikka- ym. tietoja omassa kehitystyössä siltä osin kuin se on välttämätöntä korkeiden laatu- ja turvallisuusnormien varmistamiseksi. Siltä osin kuin kyse on asiakastietolain mukaisista potilastiedoista, on tietojen käsittely sallittua muuhun kuin sopimuksen mukaiseen tarkoitukseen kuitenkin vain anonymisoituna ja siltä osin kuin se on ehdottoman välttämätöntä. 
Toimittaja vastaa siitä, että henkilöt, joilla on oikeus käsitellä henkilötietoja, ovat sitoutuneet noudattamaan salassapitovelvollisuutta tai heitä koskee lakisääteinen salassapitovelvollisuus. 
</t>
    </r>
  </si>
  <si>
    <r>
      <t xml:space="preserve">Henkilötietojen kansainväliset siirrot
</t>
    </r>
    <r>
      <rPr>
        <sz val="10"/>
        <rFont val="Arial"/>
        <family val="2"/>
      </rPr>
      <t xml:space="preserve">Mikäli Toimittaja Asiakkaan suostumuksella käsittelee henkilötietoja tai mahdollistaa pääsyn niihin EU:n tai ETA-alueen ulkopuolelta, Toimittaja sitoutuu noudattamaan kulloinkin voimassaolevia henkilötietojen siirtoa koskevia tietosuojalainsäädännön vaatimuksia. Toimittaja ilmoittaa Asiakkaalle, missä EU:n/ETA-alueen ulkopuolisissa maissa tietoja mahdollisesti käsitellään ja kenen toimesta sekä miten Toimittaja takaa riittävän tietosuojan tason. Asiakkaalla on milloin tahansa oikeus saada pyydettäessä viipymättä tieto henkilötietojen sijainnista ja käsittelijästä Toimittajalta. Toimittaja takaa saman tietoturvan ja tietosuojan tason riippumatta henkilötietojen käsittelymaasta.
</t>
    </r>
  </si>
  <si>
    <r>
      <t xml:space="preserve">Tietosuojavastaavan nimeäminen
</t>
    </r>
    <r>
      <rPr>
        <sz val="10"/>
        <rFont val="Arial"/>
        <family val="2"/>
      </rPr>
      <t>Toimittajan on nimettävä Palveluun tietosuojavastaava tai tietosuojasta vastaava henkilö ja toimitettava yhteystiedot pyydettäessä Asiakkaalle. Tietosuojavastaava voi olla yhteinen useille Toimittajan asiakkaille.</t>
    </r>
    <r>
      <rPr>
        <b/>
        <sz val="10"/>
        <rFont val="Arial"/>
        <family val="2"/>
      </rPr>
      <t xml:space="preserve">
</t>
    </r>
  </si>
  <si>
    <r>
      <t xml:space="preserve">Ilmoitusvelvollisuus
</t>
    </r>
    <r>
      <rPr>
        <sz val="10"/>
        <rFont val="Arial"/>
        <family val="2"/>
      </rPr>
      <t>Toimittajan on ilman aiheetonta viivytystä ilmoitettava Asiakkaalle sellaisista Toimittajan tietoon tulleista seikoista, jotka voivat vaikuttaa sopimuksen kohteeseen liittyvään tietoturvallisuuteen, ja niiden aiheuttamista toimenpiteistä ja mahdollisista seurauksista (esim. tietoturvaloukkaukset) sekä tieto siitä, keneltä asiasta voi saada lisätietoja. Toimiessaan henkilötietojen käsittelijänä suhteessa Asiakastan, Toimittaja on velvollinen avustamaan Asiakasta tarvittaessa tietoturvaloukkauksen käsittelyssä.</t>
    </r>
  </si>
  <si>
    <r>
      <t xml:space="preserve">Vastuunrajoitusehdot
</t>
    </r>
    <r>
      <rPr>
        <sz val="10"/>
        <rFont val="Arial"/>
        <family val="2"/>
      </rPr>
      <t>Siltä osin kuin Toimittaja toimii henkilötietojen käsittelijänä suhteessa Asiakkaaseen, Toimittaja ei aseta muita vastuunrajoitusehtoja tietosuojasopimukseen kuin mitä tarjouspyynnön liitteenä 2 olevassa Sopimuksessa on sovittu. Toimittaja voi kuitenkin sisällyttää tarjoukseensa tilaajamyönteisempiä vastuunrajoitusehtoja.</t>
    </r>
  </si>
  <si>
    <r>
      <rPr>
        <b/>
        <sz val="10"/>
        <rFont val="Arial"/>
        <family val="2"/>
      </rPr>
      <t>Tietosuojadokumentaatiota Asiakkaan saatavissa</t>
    </r>
    <r>
      <rPr>
        <sz val="10"/>
        <rFont val="Arial"/>
        <family val="2"/>
      </rPr>
      <t xml:space="preserve">
Toimittaja toimittaa pyydettäessä Asiakkaalle Palvelun tietosuojakäytännöistä dokumentoitua ja luotettavaa tietoa.</t>
    </r>
  </si>
  <si>
    <r>
      <rPr>
        <b/>
        <sz val="10"/>
        <rFont val="Arial"/>
        <family val="2"/>
      </rPr>
      <t>Privacy by design</t>
    </r>
    <r>
      <rPr>
        <sz val="10"/>
        <rFont val="Arial"/>
        <family val="2"/>
      </rPr>
      <t xml:space="preserve">
Järjestelmä on suunniteltu Privacy By Design -periaatteella eli henkilötietojen suojaaminen on ollut ohjaava perusperiaate suunnittelun alusta alkaen.</t>
    </r>
  </si>
  <si>
    <r>
      <rPr>
        <b/>
        <sz val="10"/>
        <rFont val="Arial"/>
        <family val="2"/>
      </rPr>
      <t>&lt;otsikko&gt;</t>
    </r>
    <r>
      <rPr>
        <sz val="10"/>
        <rFont val="Arial"/>
        <family val="2"/>
      </rPr>
      <t xml:space="preserve">
X</t>
    </r>
  </si>
  <si>
    <t>1.4 Asiakkuuden- ja palvelunhallinta</t>
  </si>
  <si>
    <t>Asiakkaalle on tärkeää sujuva yhteistyö ja Toimittajan oma-aloitteisuus sekä yleisesti palvelujen kehittämisessä mutta erityisesti myös Asiakkaan palveluympäristön ja palvelujen laadun ja kustannustehokkuuden parantamisessa. Toimittajalta haetaan ja edellytetään vahvaa vuorovaikutusta Asiakkaan kanssa ja aktiivista ja oma-aloitteista palvelujen kehittämisotetta.</t>
  </si>
  <si>
    <r>
      <t xml:space="preserve">Palvelupäällikkö
</t>
    </r>
    <r>
      <rPr>
        <sz val="10"/>
        <rFont val="Arial"/>
        <family val="2"/>
      </rPr>
      <t xml:space="preserve">Toimittaja nimeää Asiakkaan Palveluille Palvelupäällikön (tai vastaavan roolin mukainen nimike), jonka tehtävä on huolehtia Asiakkaan palvelukokonaisuudesta, sen yhteentoimivuudesta ja varmistaa, että Asiakkaan palvelut on riittävästi resursoitu ja palvelun laatu on sovitun mukaista. Palvelupäällikkö vastaa Asiakkaan palvelujen teknisestä laadusta. Palvelupäälliköllä on riittävästi vaikutusvaltaa Toimittajan organisaatiossa, jotta hän voi aidosti edustaa Toimittajaa Asiakkaalle päin.
</t>
    </r>
  </si>
  <si>
    <r>
      <t xml:space="preserve">Uusien kyvykkyyksien aktiivinen esille tuonti
</t>
    </r>
    <r>
      <rPr>
        <sz val="10"/>
        <rFont val="Arial"/>
        <family val="2"/>
      </rPr>
      <t>Toimitttaja tuo aktiivisesti esille tarjoamansa Järjestelmän ja Palvelun uudet kyvykkyydet.Tämä voidaan sisällyttää Palvelun seurantakokousten esityslistalle tai voidaan sopia erilliset säännölliset läpikäynnit. Toimittajat tuo proaktiivisesti esille Asiakkaan uusien kyvykkyyksien käyttöönoton myötä saavuttamat hyödyt.</t>
    </r>
    <r>
      <rPr>
        <b/>
        <sz val="10"/>
        <rFont val="Arial"/>
        <family val="2"/>
      </rPr>
      <t xml:space="preserve">
</t>
    </r>
  </si>
  <si>
    <r>
      <t xml:space="preserve">Palveluyhteistyön organisointi
</t>
    </r>
    <r>
      <rPr>
        <sz val="10"/>
        <rFont val="Arial"/>
        <family val="2"/>
      </rPr>
      <t xml:space="preserve">Asiakkaan ja Toimittajan palvelujen palveluyhteistyön koordinointi jäsennetään yhteistyön aikana Sopimusmallin mukaisesti.
Yhteistyöryhmien kokoonpanot ja kokouskäytännöt sovitaan yhdessä sopimuskauden aikana.
</t>
    </r>
  </si>
  <si>
    <r>
      <t xml:space="preserve">Asiakastapaamiset
</t>
    </r>
    <r>
      <rPr>
        <sz val="10"/>
        <rFont val="Arial"/>
        <family val="2"/>
      </rPr>
      <t>Toimittajan Palvelupäällikkö järjestää säännöllisesti laatu- ja asiakastapaamisia Asiakkaan yhteyshenkilön ja/tai tämän nimeämän ryhmän kanssa. 
Yhteistyöryhmien kokoonpanot ja kokouskäytännöt sovitaan yhdessä sopimuskauden aikana tarjouspyynnön liitteenä olevan Sopimusmallin Palvelunhallintaliitteen pohjalta. Kyseistä liitettä voidaan muuttaa palveluyhteistyön korkeimman yhteistyöryhmän kokouspäätöksellä.</t>
    </r>
  </si>
  <si>
    <t>Miten usein halutaan kokoustaa - kannattaa täydentää</t>
  </si>
  <si>
    <r>
      <t xml:space="preserve">Asiakasraportointi
</t>
    </r>
    <r>
      <rPr>
        <sz val="10"/>
        <rFont val="Arial"/>
        <family val="2"/>
      </rPr>
      <t>Palvelupäällikkö kokoaa asiakkaalle tarjottavien palveluiden laaturaportit ja toimeksiannot yhteen. Toimittaja vertaa palvelujen laadun toteumaa sopimuksessa mainittuihin palvelutasoihin.</t>
    </r>
  </si>
  <si>
    <r>
      <t xml:space="preserve">Korjaavat toimenpiteet
</t>
    </r>
    <r>
      <rPr>
        <sz val="10"/>
        <rFont val="Arial"/>
        <family val="2"/>
      </rPr>
      <t>Jos Toimittaja ei ole saavuttanut kaikissa palveluissa Sopimuksessa sovittua palvelutasoa (palvelutavoitetta), Toimittajan palvelupäällikkö esittää viivytyksettä seuraavassa yhteistyökokouksessa, mitä toimenpiteitä on jo tehty ja/tai mitä tullaan tekemään havaittujen ongelmien ratkaisemiseksi.</t>
    </r>
  </si>
  <si>
    <r>
      <t xml:space="preserve">Laskutuksen ryhmittely
</t>
    </r>
    <r>
      <rPr>
        <sz val="10"/>
        <rFont val="Arial"/>
        <family val="2"/>
      </rPr>
      <t xml:space="preserve">Toimittajan tulee eritellä ja kohdistaa laskuissa palvelut Hankintayksikön määrittelemällä tavalla sekä käyttää aina Asiakkaan laskutuksen viitettä. Ryhmittelyä ja erittelyä täsmennetään käyttöönottoprojektissa. Toimittajalla tulee olla mahdollisuus toimittaa laskutusaineisto sähköisellä laskulla sovittavalla tavalla ryhmiteltynä.
</t>
    </r>
  </si>
  <si>
    <t>Yhteiset työvälineet</t>
  </si>
  <si>
    <r>
      <t xml:space="preserve">Dokumentaatio
</t>
    </r>
    <r>
      <rPr>
        <sz val="10"/>
        <rFont val="Arial"/>
        <family val="2"/>
      </rPr>
      <t>Ellei toisin erikseen sovita, Toimittaja taltioi palvelun dokumentaation Asiakkaan työryhmätilaan, johon Asiakas järjestää Toimittajan sovittaville nimetyille asiantuntijoille pääsyn.</t>
    </r>
    <r>
      <rPr>
        <b/>
        <sz val="10"/>
        <rFont val="Arial"/>
        <family val="2"/>
      </rPr>
      <t xml:space="preserve">
</t>
    </r>
  </si>
  <si>
    <r>
      <t xml:space="preserve">Palvelun raportoinnin sähköinen toimitus
</t>
    </r>
    <r>
      <rPr>
        <sz val="10"/>
        <rFont val="Arial"/>
        <family val="2"/>
      </rPr>
      <t>Toimittajan tulee toimittaa Palvelun asiakasraportit (Sopimuksen mukainen raportointi) Asiakkaalle sähköisesti.</t>
    </r>
    <r>
      <rPr>
        <b/>
        <sz val="10"/>
        <rFont val="Arial"/>
        <family val="2"/>
      </rPr>
      <t xml:space="preserve">
</t>
    </r>
  </si>
  <si>
    <t>1.5 Laadunvarmistus</t>
  </si>
  <si>
    <t>Laadunvarmistusvaatimukset koskevat sekä käyttöönottoa että mahdollista sopimuskaudenaikaista kehittämistä.</t>
  </si>
  <si>
    <r>
      <t>Testausstrategia</t>
    </r>
    <r>
      <rPr>
        <sz val="10"/>
        <rFont val="Arial"/>
        <family val="2"/>
      </rPr>
      <t xml:space="preserve">
Toimittajalla on selkeä testausstrategia, johon testaaminen perustuu, sisältäen myös asiakaskohtaisen räätälöidyn kokonaisuuden. Toimittaja tuottaa suorittamistaan testauksista testiraportin Asiakkaalle.</t>
    </r>
  </si>
  <si>
    <r>
      <t>Testausperusteet</t>
    </r>
    <r>
      <rPr>
        <sz val="10"/>
        <rFont val="Arial"/>
        <family val="2"/>
      </rPr>
      <t xml:space="preserve">
Testaaminen perustuu hierarkkiseen testaamiseen, jossa toteutus testataan ensin kehitysympäristössä yksikkötestinä (unit test) kohdistuen vain kehitettävään osaan tai komponenttiin, sitten integraatio- ja järjestelmätestissä (integroituvuus, toimivuus) tyypillisesti testiympäristössä. Järjestelmätestissä otetaan jo kantaa, toimiiko järjestelmä oikein myös sisällöllisesti.  Hyväksymistestissä Asiakas hyväksyy järjestelmän käyttöön.</t>
    </r>
  </si>
  <si>
    <r>
      <t>Testaussuunnitelma</t>
    </r>
    <r>
      <rPr>
        <sz val="10"/>
        <rFont val="Arial"/>
        <family val="2"/>
      </rPr>
      <t xml:space="preserve">
Testaaminen perustuu Asiakkaan ja Toimittajan yhteistyössä laatimaan hyväksyttyyn testisuunnitelmaan, jossa otetaan kantaa mm. aikatauluun, testaamisen vastuisiin, testitapausten dokumentointiin, testitulosten kirjaamiseen ja arviointiin, testivälineisiin ja testausmenetelmiin sekä testauksen riskeihin.</t>
    </r>
  </si>
  <si>
    <r>
      <t>Testitapaukset toiminnallisille vaatimuksille</t>
    </r>
    <r>
      <rPr>
        <sz val="10"/>
        <rFont val="Arial"/>
        <family val="2"/>
      </rPr>
      <t xml:space="preserve">
Toimittajan testauksessa kaikille Asiakkaan räätälöidyille/konfiguroidulle toiminnallisuudelle pitää olla vähintään yksi testitapaus. Testitapaukset kattavat koko tulevan ratkaisun toimivuuden ja käyttökelpoisuuden, ei pelkästään teknistä toimivuutta. Testitapaukset luodaan ja dokumentoidaan jo suunnitteluvaiheessa. Asiakas vastaa hyväksymistestitapausten laatimisesta ja Toimittaja avustaa tässä tarvittaessa.</t>
    </r>
  </si>
  <si>
    <r>
      <t>Suorituskyky, kuormitustestaus</t>
    </r>
    <r>
      <rPr>
        <sz val="10"/>
        <rFont val="Arial"/>
        <family val="2"/>
      </rPr>
      <t xml:space="preserve">
Toimittaja sisällyttää testisuunnitelmaan tarkoituksenmukaisen suorituskyky/kuormitustestauksen, josta Asiakas saa testiraportin.</t>
    </r>
  </si>
  <si>
    <r>
      <t>Regressiotestaus</t>
    </r>
    <r>
      <rPr>
        <sz val="10"/>
        <rFont val="Arial"/>
        <family val="2"/>
      </rPr>
      <t xml:space="preserve">
Toimittaja laatii regressiotestisuunnitelman ja määrittää regressiotestitapaukset järjestelmän merkittäviä päivityksiä varten. </t>
    </r>
  </si>
  <si>
    <r>
      <rPr>
        <b/>
        <sz val="10"/>
        <rFont val="Arial"/>
        <family val="2"/>
      </rPr>
      <t>Regressiotestaaminen</t>
    </r>
    <r>
      <rPr>
        <sz val="10"/>
        <rFont val="Arial"/>
        <family val="2"/>
      </rPr>
      <t xml:space="preserve">
Sopijapuolet sopivat tarvittaessa erillisestä regressiotestauksesta järjestelmän versiopäivitysten yhteyteen. Regressiotestien työnjaosta ja kustannuksista sovitaan erikseen.</t>
    </r>
  </si>
  <si>
    <t>Vai halutaanko sisällyttää ylläpitohintaan?</t>
  </si>
  <si>
    <r>
      <t xml:space="preserve">Tietoturva
</t>
    </r>
    <r>
      <rPr>
        <sz val="10"/>
        <rFont val="Arial"/>
        <family val="2"/>
      </rPr>
      <t>Toimittaja sisällyttää testisuunnitelmaan  testitapaukset Järjestelmän tietoturvallisuuden testaamiseen.</t>
    </r>
  </si>
  <si>
    <t>Harkitkaa, tulisiko olla V1</t>
  </si>
  <si>
    <r>
      <t>Hyväksymistestaus</t>
    </r>
    <r>
      <rPr>
        <sz val="10"/>
        <rFont val="Arial"/>
        <family val="2"/>
      </rPr>
      <t xml:space="preserve">
Asiakas vastaa hyväksymistestisuunnitelman ja -tapausten suunnittelusta. Toimittaja osallistuu suunnitteluun. Hyväksymistestaus perustuu etukäteen kuvattavaan hyväksyttyyn testisuunnitelmaan, jossa on otettu huomioon käyttötapaukset sekä suunnitteluvaiheessa täsmennettävät toiminnalliset testitapaukset. Toimittajan aikaisempien testien testiaineistojen tulee olla Asiakkaan käytössä hyväksymistestisuunnitelmaa laadittaessa.</t>
    </r>
  </si>
  <si>
    <r>
      <rPr>
        <b/>
        <sz val="10"/>
        <rFont val="Arial"/>
        <family val="2"/>
      </rPr>
      <t>Testauksen raportointi 1</t>
    </r>
    <r>
      <rPr>
        <sz val="10"/>
        <rFont val="Arial"/>
        <family val="2"/>
      </rPr>
      <t xml:space="preserve">
Toimittaja raportoi Asiakkaalle sekä testauksen edistymisestä että testauksen varsinaiset tulokset testauksen etenemisen mukaisesti.</t>
    </r>
  </si>
  <si>
    <r>
      <rPr>
        <b/>
        <sz val="10"/>
        <rFont val="Arial"/>
        <family val="2"/>
      </rPr>
      <t>Testauksen raportointi 2</t>
    </r>
    <r>
      <rPr>
        <sz val="10"/>
        <rFont val="Arial"/>
        <family val="2"/>
      </rPr>
      <t xml:space="preserve">
Testauksessa löydetyt havainnot (virheet, muutospyynnöt, kehitysehdotukset jne.) luokitellaan Toimittajan toimesta Asiakkaan määrittelemän luokituksen mukaan ja niiden korjauksen kiireellisyys määritellään. Virheluokituksessa käytetään seuraavaa neliportaista prioriteettiluokitusta, ellei muuta erikseen sovita:
• Tuotannon Estävä
• Kriittinen
• Vakava (Aiheuttaa merkittävää haittaa, mutta tilapäisratkaisu (workaround) olemassa)
• Pieni</t>
    </r>
  </si>
  <si>
    <r>
      <t xml:space="preserve">Hyväksyntätestaus testiympäristössä
</t>
    </r>
    <r>
      <rPr>
        <sz val="10"/>
        <color rgb="FF000000"/>
        <rFont val="Arial"/>
        <family val="2"/>
      </rPr>
      <t>Ratkaisun toimitukseen kuuluu tuotantoympäristön kaltainen testiympäristö Asiakkaan suorittamaa hyväksyntätestausta varten. Hyväksyntätestaus suoritetaan ennen ratkaisun siirtämistä tuotantoympäristöön. Jatkossa testiympäristö toimii uusien julkaisujen (hyväksyntä)testausympäristönä. Pääperiaatteena on, ettei mitään uutta toiminnallisuutta oteta tuotantoympäristöön ennenkuin se on ensin testattu testiympäristössä.</t>
    </r>
  </si>
  <si>
    <r>
      <rPr>
        <b/>
        <sz val="10"/>
        <rFont val="Arial"/>
        <family val="2"/>
      </rPr>
      <t>Testitulosten hyväksyminen</t>
    </r>
    <r>
      <rPr>
        <sz val="10"/>
        <rFont val="Arial"/>
        <family val="2"/>
      </rPr>
      <t xml:space="preserve">
Tuotantokäyttöön siirrytään vain mikäli hyväksyntätestauksessa havaitut tuotannon estävät ja kriittiset virheet on korjattu ja muille lievemmille virheille on määritelty ja hyväksytty ratkaisu- ja käyttöönottoaikataulu.</t>
    </r>
  </si>
  <si>
    <t>1.6 Palvelunhallinnan erityisvaatimukset</t>
  </si>
  <si>
    <r>
      <t xml:space="preserve">Oikeudet Asiakasdokumentaatioon
</t>
    </r>
    <r>
      <rPr>
        <sz val="10"/>
        <rFont val="Arial"/>
        <family val="2"/>
      </rPr>
      <t>Asiakas saa Toimittajan Asiakkaalle toteuttamiin Asiakaskohtaisiin sovelluksiin (Asiakaskohtainen konfigurointi ja parametrointi,integraatiot, Asiakaskohtaiset räätälöidyt Sovellukset) rajoittamattoman, ei-yksinomaisen ja pysyvästi voimassaolevan käyttöoikeuden ilman erillisveloitusta.
Asiakkaan käyttöoikeus sisältää muun ohella sen, että 
i) Asiakas voi rajoituksetta käyttää, muuttaa ja edelleen kehittää Palveluita ja Tuloksia omassa toiminnassaan, 
ii) Asiakas voi vapaasti yhdistää Asiakaskohtaisia sovelluksia toisiin ohjelmistoihin ja/tai käyttöympäristöihin valmisohjelmistojen käyttöoikeuksien puitteissa; 
iii) Asiakas voi luovuttaa Asiakaskohtaisen Sovelluksen käyttöoikeuden kolmannelle osapuolelle Suomessa tai muissa maissa siinä tarkoituksessa, että kyseinen kolmas osapuoli voi ottaa vastatakseen Asiakaskohtaisten Tulosten ylläpidosta tai muista Palveluihin tai Tuloksiin liittyvistä Toimittajan Jatkuvia palveluita vastaavista palveluista ja 
iv) Asiakas voi ottaa tarvitsemansa varmuuskopiot. Sopijapuolet toteavat kuitenkin selvyyden vuoksi, että Asiakkaan käyttöoikeus ei koske Toimittajan työkaluja, työmenetelmiä, toimintajärjestelmiä eikä muitakaan Toimittajan sisäisiä prosesseja.</t>
    </r>
  </si>
  <si>
    <r>
      <t xml:space="preserve">Toiminta jatkuvan palvelun päättymisen yhteydessä
</t>
    </r>
    <r>
      <rPr>
        <sz val="10"/>
        <rFont val="Arial"/>
        <family val="2"/>
      </rPr>
      <t>Sopimuksen päättyessä Tarjoaja sitoutuu toimimaan Tarjouspyynnön liitteessä 2, Sopimusmalli kuvatulla tavalla (Pääsopimus luku 7.5.4.).</t>
    </r>
  </si>
  <si>
    <t>Huom. Mikäli tarvitsette lisää vaatimusrivejä, kopioikaa olemassa oleva vaatimusrivi ja liimatkaa (paste) se tämän rivin yläpuolelle, jotta laskurit toimivat tässä lomakkeessa oikein.</t>
  </si>
  <si>
    <t>Vaatimukset päättyvät tällä välilehdellä tähän. Tarkistakaa, että olette vastanneet kaikkiin vaatimuksiin ja vastatkaa muiden välilehtien vaatimuksiin ja selvityksiin</t>
  </si>
  <si>
    <t>V2 yht</t>
  </si>
  <si>
    <t>V3 yht</t>
  </si>
  <si>
    <t>Toiminnalliset vaatimukset</t>
  </si>
  <si>
    <t>Vastatkaa kaikkiin vaatimuksiin, perustelkaa vastauksenne siten, että ratkaisumallinne tulee selvästi esille.
Huom. Kyllä-vastauksiin ei saa asettaa reunaehtoja tai rajauksia Tilaajan vahingoksi. Vastatkaa kyseisissä tapauksissa Osittain.</t>
  </si>
  <si>
    <r>
      <t xml:space="preserve">Toiminnalliset vaatimukset on jäsennetty tähän välilehteen seuraavasti:
</t>
    </r>
    <r>
      <rPr>
        <sz val="10"/>
        <color theme="1"/>
        <rFont val="Arial"/>
        <family val="2"/>
      </rPr>
      <t xml:space="preserve">2.0 Yleiset toiminnalliset vaatimukset
</t>
    </r>
    <r>
      <rPr>
        <sz val="10"/>
        <rFont val="Arial"/>
        <family val="2"/>
      </rPr>
      <t xml:space="preserve">2.1 X
2.2 X
2.3 X
2.4 X
2.5 X
2.6 X
</t>
    </r>
    <r>
      <rPr>
        <sz val="10"/>
        <color theme="1"/>
        <rFont val="Arial"/>
        <family val="2"/>
      </rPr>
      <t xml:space="preserve">2.7 X 
2.8 X
2.9 Mahdollistavat toiminnallisuudet
   2.9.1 Käyttäjäroolien ja käyttöoikeuksien hallinta
   2.9.2 Lokitus
</t>
    </r>
  </si>
  <si>
    <t>Toiminnalliset vaatimukset määräytyvät aina järjestelmäkohtaisesti. Muokatkaa alaotsikot ja varsinaiset vaatimukset tähän tapauskohtaisesti.</t>
  </si>
  <si>
    <t>2. Toiminnalliset vaatimukset</t>
  </si>
  <si>
    <t>Tähän välilehteen on koottu hankittavaan järjestelmään kohdistuvat toiminnalliset vaatimukset.</t>
  </si>
  <si>
    <t>Selvityspyynnöt on koottu välilehdelle Selvitykset.
Tähän vertailukriteeriin liittyvät selvitykset on koottu välilehdelle Selvitykset alaotsikon S2 alle.</t>
  </si>
  <si>
    <t>2.0 Yleiset toiminnalliset vaatimukset</t>
  </si>
  <si>
    <t>Toiminnallisuuden  valmius</t>
  </si>
  <si>
    <r>
      <t xml:space="preserve">Suomen kieli
</t>
    </r>
    <r>
      <rPr>
        <sz val="10"/>
        <rFont val="Arial"/>
        <family val="2"/>
      </rPr>
      <t xml:space="preserve">Järjestelmän kaikki toiminnot ovat normaalien loppukäyttäjien käytettävissä suomen kielellä. </t>
    </r>
  </si>
  <si>
    <t>Vakio-ominaisuus</t>
  </si>
  <si>
    <t>Tyhjennä vastaussolut sarakkeesta G ja H. Tässä vain esimerkkinä vastausvaihtoehdoista</t>
  </si>
  <si>
    <r>
      <t xml:space="preserve">Ruotsin ja englannin kieli
</t>
    </r>
    <r>
      <rPr>
        <sz val="10"/>
        <rFont val="Arial"/>
        <family val="2"/>
      </rPr>
      <t>Järjestelmä on käytettävissä ruotsiksi ja englanniksi.</t>
    </r>
  </si>
  <si>
    <t>Sovitettava</t>
  </si>
  <si>
    <t>ks. Kielivaatimukset tapauskohtaisesti</t>
  </si>
  <si>
    <r>
      <rPr>
        <b/>
        <sz val="10"/>
        <rFont val="Arial"/>
        <family val="2"/>
      </rPr>
      <t>&lt;vaatimuksen otsikko&gt;</t>
    </r>
    <r>
      <rPr>
        <sz val="10"/>
        <rFont val="Arial"/>
        <family val="2"/>
      </rPr>
      <t xml:space="preserve">
Järjestelmä XXX</t>
    </r>
  </si>
  <si>
    <t>Räätälöitävä</t>
  </si>
  <si>
    <t>2.1 X</t>
  </si>
  <si>
    <t>&lt;kuvaus&gt;</t>
  </si>
  <si>
    <r>
      <rPr>
        <b/>
        <sz val="10"/>
        <rFont val="Arial"/>
        <family val="2"/>
      </rPr>
      <t>X</t>
    </r>
    <r>
      <rPr>
        <sz val="10"/>
        <rFont val="Arial"/>
        <family val="2"/>
      </rPr>
      <t xml:space="preserve">
Järjestelmä XXX</t>
    </r>
  </si>
  <si>
    <t>2.2 X</t>
  </si>
  <si>
    <t>2.3 X</t>
  </si>
  <si>
    <t>2.4 Resurssienhallinta</t>
  </si>
  <si>
    <t>2.5 X</t>
  </si>
  <si>
    <t>2.6 X</t>
  </si>
  <si>
    <t>2.7 X</t>
  </si>
  <si>
    <t>2.8 Raportointi ja tilastointi</t>
  </si>
  <si>
    <t>Järjestelmässä tulee olla laadukkaat raportointitoiminnot, jotka mahdollistavat Järjestelmään tallennetusta Tilaajan tiedosta valmisrapottien laatimisen ja tulostamisen.
Järjestelmä tulee tukea laajasti tilannekuvien muodostamista.</t>
  </si>
  <si>
    <r>
      <t xml:space="preserve">Raporttiominaisuudet
</t>
    </r>
    <r>
      <rPr>
        <sz val="10"/>
        <rFont val="Arial"/>
        <family val="2"/>
      </rPr>
      <t>Tarjottuun ratkaisuun tulee kuulua raportointikokonaisuus, jolla tulee voida raportoida järjestelmään tallennettuja kohteita kattavasti ja monipuolisesti.</t>
    </r>
  </si>
  <si>
    <t>2.9 Mahdollistavat toiminnallisuudet</t>
  </si>
  <si>
    <t>Toiminnan mahdollistavat toiminnallisuudet on koottu tähän osakokonaisuuteen.</t>
  </si>
  <si>
    <t>2.9.1 Käyttäjäroolien ja käyttöoikeuksien hallinta</t>
  </si>
  <si>
    <t>Käyttöoikeusshallinnan avulla sallitaan ja rajataan tunnistettujen käyttäjien pääsyä eri järjestemän toimintoihin, tietoihin ja palveluihin. Käyttövaltuudet tulee toteuttaa roolipohjaisesti.
Keskitetyn käyttövaltuushallinnan avulla voidaan hallita kokonaisuudessaan käyttäjien käyttövaltuuksia eri rooleissa ja järjestelmän osissa. Sen laaja käyttö helpottaa käyttövaltuuksien hallinnointia, helpottaa muutoksia ja huolellisesti toteutettuna parantaa tietoturvallisuutta.</t>
  </si>
  <si>
    <t>Luokka</t>
  </si>
  <si>
    <r>
      <t xml:space="preserve">Käyttäjien ja käyttövaltuuksien hallinta
</t>
    </r>
    <r>
      <rPr>
        <sz val="10"/>
        <rFont val="Arial"/>
        <family val="2"/>
      </rPr>
      <t xml:space="preserve">Järjestelmässä on käyttäjähallinta, joka mahdollistaa todennetun käyttäjän käyttöoikeuksien määrittelyn ja pääsynvalvonnan luotettavalla tavalla. Ainoastaan valtuutetut käyttäjät saavat suorittaa heille määriteltyjä toimepiteitä kuten tiedon luomista, lisäämistä, muuttamista, lukemista tai poistamista, Käyttäjätietoja tulee voida hallita ajantasaisesti sekä tapauskohtaisesti joko keskitetysti tai hajautetusti.
</t>
    </r>
  </si>
  <si>
    <t>Tähän on koottu väin yleisiä käyttövaltuusmäärityksiä. Tarkentakaa järjestelmäkohtaisen tarpeen mukaan. Huom. Myös AD-integraatioon liittyvät tekniset vaatimukset Teknisten vaatimusten välilehdeltä 3.</t>
  </si>
  <si>
    <r>
      <t xml:space="preserve">Roolipohjaiset käyttöoikeusmäärittelyt
</t>
    </r>
    <r>
      <rPr>
        <sz val="10"/>
        <rFont val="Arial"/>
        <family val="2"/>
      </rPr>
      <t>Käyttöoikeuksien määrittelyt on mahdollista toteuttaa rooli- tai käyttäjäryhmäpohjaisesti. Käyttäjäidentiteetit on voitava liittää käyttäjärooleihin tai  käyttäjäryhmiin käyttövaltuushallinnan avulla.</t>
    </r>
    <r>
      <rPr>
        <b/>
        <sz val="10"/>
        <rFont val="Arial"/>
        <family val="2"/>
      </rPr>
      <t xml:space="preserve">
</t>
    </r>
  </si>
  <si>
    <r>
      <t xml:space="preserve">Pääkäyttäjä, peruskäyttäjä, katselukäyttäjä
</t>
    </r>
    <r>
      <rPr>
        <sz val="10"/>
        <rFont val="Arial"/>
        <family val="2"/>
      </rPr>
      <t xml:space="preserve">Järjestelmässä tulee voida määrittää asiakasorganisaation pääkäyttäjä. Muut yleiset tasot ovat peruskäyttäjä ja katselukäyttäjä. Peruskäyttäjät saavat tarkemman </t>
    </r>
    <r>
      <rPr>
        <u/>
        <sz val="10"/>
        <rFont val="Arial"/>
        <family val="2"/>
      </rPr>
      <t>käyttöoikeusroolinsa</t>
    </r>
    <r>
      <rPr>
        <sz val="10"/>
        <rFont val="Arial"/>
        <family val="2"/>
      </rPr>
      <t xml:space="preserve"> mukaiset muokkaus ja katseluoikeudet Järjestelmään. Katselukäyttäjille ei anneta muokkausoikeuksia Järjestelmän tietoihin.</t>
    </r>
    <r>
      <rPr>
        <b/>
        <sz val="10"/>
        <rFont val="Arial"/>
        <family val="2"/>
      </rPr>
      <t xml:space="preserve">
</t>
    </r>
  </si>
  <si>
    <r>
      <t xml:space="preserve">Käyttäjäroolit
</t>
    </r>
    <r>
      <rPr>
        <sz val="10"/>
        <rFont val="Arial"/>
        <family val="2"/>
      </rPr>
      <t xml:space="preserve">Järjestelmässä pystytään määrittämään laajasti erilaisia </t>
    </r>
    <r>
      <rPr>
        <u/>
        <sz val="10"/>
        <rFont val="Arial"/>
        <family val="2"/>
      </rPr>
      <t>käyttäjärooleja</t>
    </r>
    <r>
      <rPr>
        <sz val="10"/>
        <rFont val="Arial"/>
        <family val="2"/>
      </rPr>
      <t>.
Yleinen, alustava käyttöoikeusmatriisi on kuvattu Tarjouspyynnön liitteellä 1.1. Käyttöoikeusmatriisia täsmennetään Käyttöönottoprojektissa.</t>
    </r>
    <r>
      <rPr>
        <b/>
        <sz val="10"/>
        <rFont val="Arial"/>
        <family val="2"/>
      </rPr>
      <t xml:space="preserve">
</t>
    </r>
  </si>
  <si>
    <r>
      <t xml:space="preserve">Järjestelmään toteutettavat käyttöoikeustasot
</t>
    </r>
    <r>
      <rPr>
        <sz val="10"/>
        <rFont val="Arial"/>
        <family val="2"/>
      </rPr>
      <t xml:space="preserve">Järjestelmään tulee toteuttaa Toiminnallisissa vaatimuksissa kuvatut käyttöoikeusrajaukset sekä yleiset käyttöoikeudet.
</t>
    </r>
    <r>
      <rPr>
        <b/>
        <sz val="10"/>
        <rFont val="Arial"/>
        <family val="2"/>
      </rPr>
      <t xml:space="preserve">
</t>
    </r>
  </si>
  <si>
    <r>
      <t xml:space="preserve">Käyttöoikeuksien hallinta
</t>
    </r>
    <r>
      <rPr>
        <sz val="10"/>
        <rFont val="Arial"/>
        <family val="2"/>
      </rPr>
      <t xml:space="preserve">Pääkäyttäjällä on oikeus hallinnoida Tilaajan peruskäyttäjien tietoja  ja rooleja sekä Järjestelmään tallennettuja perustietoja. Pääkäyttäjien tulee voida lisätä järjestelmään AD:sta riippumattomia peruskäyttöoikeuksia (urakoitsijoiden tunnukset).
</t>
    </r>
  </si>
  <si>
    <r>
      <t xml:space="preserve">Käyttöoikeuksien hallinta
</t>
    </r>
    <r>
      <rPr>
        <sz val="10"/>
        <rFont val="Arial"/>
        <family val="2"/>
      </rPr>
      <t>Järjestelmän pääkäyttäjillä tulee olla mahdollisuus nähdä, mitä käyttöoikeuksia on kullakin Tilaajan käyttäjällä (kaikki käyttäjätunnukset).</t>
    </r>
    <r>
      <rPr>
        <b/>
        <sz val="10"/>
        <rFont val="Arial"/>
        <family val="2"/>
      </rPr>
      <t xml:space="preserve">
</t>
    </r>
  </si>
  <si>
    <r>
      <t xml:space="preserve">Käyttäjäroolien käyttövaltuuksien hallinta
</t>
    </r>
    <r>
      <rPr>
        <sz val="10"/>
        <rFont val="Arial"/>
        <family val="2"/>
      </rPr>
      <t>Käyttäjärooleille tulee voida määritellä seuraavat käyttövaltuudet: read, write, create ja delete.</t>
    </r>
    <r>
      <rPr>
        <b/>
        <sz val="10"/>
        <rFont val="Arial"/>
        <family val="2"/>
      </rPr>
      <t xml:space="preserve">
</t>
    </r>
  </si>
  <si>
    <t>2.9.2 Lokitus</t>
  </si>
  <si>
    <t>Järjestelmän tulee kirjata lokitietoja käyttöoikeuksiin liittyvistä toimenpiteistä, virhetilanteista, järjestelmän muutoksista, käyttäjien kirjautumisista ja muokkauksista, tietokannan luku- ja kyselytapahtumista,  sekä järjestelmäparametrimuutoksista.</t>
  </si>
  <si>
    <r>
      <t xml:space="preserve">Kattava muutosloki ja jäljitettävyys
</t>
    </r>
    <r>
      <rPr>
        <sz val="10"/>
        <rFont val="Arial"/>
        <family val="2"/>
      </rPr>
      <t>Järjestelmä dokumentoi kaikki järjestelmään tallennettujen asiakasta tai käyttäjää koskevien tietojen ja dokumenttien käsittelyyn ja tallentamiseen sekä käyttöoikeuksien antamiseen, muuttamiseen ja poistamiseen liittyvät tapahtumat ja kirjaa tapahtumatiedot tapahtuma- ja muutoslokiin automaattisesti. Esim. muutoksen kohde, tapahtumatyyppi, tekijä, ajankohta, uusi arvo, vanha arvo.</t>
    </r>
  </si>
  <si>
    <t>Tarkistakaa lokitarpeet. Joillain toimialoilla on vielä tarkempia lokivaatimuksia esim. Katsomislokista tai lokien säilyttämisestä (esim. 2 v). Huom. SaaS-ratkaisuissa esim. Säilytysaikoja voi olla vaikea muokata, joten näissä tapauksissa asiakas voi joutua kokoamaan lokeja omaan lokipalvleuunsa säilytettäväksi.</t>
  </si>
  <si>
    <r>
      <t xml:space="preserve">Lokikirjaus järjestelmän virhetilanteista
</t>
    </r>
    <r>
      <rPr>
        <sz val="10"/>
        <rFont val="Arial"/>
        <family val="2"/>
      </rPr>
      <t xml:space="preserve">Järjestelmä tekee lokikirjauksia järjestelmän käyttöön liittyvien virhetilanteista.
</t>
    </r>
  </si>
  <si>
    <r>
      <t xml:space="preserve">Lokikirjaus järjestelmään kirjautumisista
</t>
    </r>
    <r>
      <rPr>
        <sz val="10"/>
        <rFont val="Arial"/>
        <family val="2"/>
      </rPr>
      <t xml:space="preserve">Järjestelmä tekee lokikirjauksia käyttäjien järjestelmään sisään- ja uloskirjautumisista sekä epäonnistuneista kirjauksista.
</t>
    </r>
  </si>
  <si>
    <r>
      <t xml:space="preserve">Lokeihin pääsy
</t>
    </r>
    <r>
      <rPr>
        <sz val="10"/>
        <rFont val="Arial"/>
        <family val="2"/>
      </rPr>
      <t xml:space="preserve">Luvaton pääsy lokeihin ja lokien luvaton muokkaus tulee olla estetty.
</t>
    </r>
  </si>
  <si>
    <r>
      <t xml:space="preserve">Lokitietojen seuranta ja raportointi
</t>
    </r>
    <r>
      <rPr>
        <sz val="10"/>
        <rFont val="Arial"/>
        <family val="2"/>
      </rPr>
      <t>Järjestelmä sisältää valmistoiminnon erikseen määriteltyjen lokitietojen ja lokitapahtumien seurantaan ja raportointiin.</t>
    </r>
    <r>
      <rPr>
        <b/>
        <sz val="10"/>
        <rFont val="Arial"/>
        <family val="2"/>
      </rPr>
      <t xml:space="preserve">
</t>
    </r>
  </si>
  <si>
    <r>
      <t xml:space="preserve">Lokitietojen kokoaminen ulkoiseen lokijärjestelmään
</t>
    </r>
    <r>
      <rPr>
        <sz val="10"/>
        <rFont val="Arial"/>
        <family val="2"/>
      </rPr>
      <t>Keskeiset järjestelmän tuottamat lokitiedot voidaan siirtää ulkoiseen lokiratkaisuun.</t>
    </r>
  </si>
  <si>
    <t>Tekniset vaatimukset</t>
  </si>
  <si>
    <t>Vastatkaa kaikkiin vaatimuksiin, perustelkaa vastauksenne siten, että ratkaisumallinne tulee selvästi esille.
Huom. Kyllä-vastauksiin ei saa asettaa reunaehtoja tai rajauksia asiakkaan vahingoksi. Vastatkaa kyseisissä tapauksissa Osittain.</t>
  </si>
  <si>
    <r>
      <t xml:space="preserve">Järjestelmää ja sen tuotantoalustaa koskevat tekniset vaatimukset on jäsennetty tähän välilehteen seuraavasti:
</t>
    </r>
    <r>
      <rPr>
        <sz val="10"/>
        <rFont val="Arial"/>
        <family val="2"/>
      </rPr>
      <t>3.0 Ratkaisun yleiset vaatimukset ja elinkaari
3.1 Yleiset tekniset vaatimukset
   3.1.1 Arkkitehtuuri ja keskeiset tekniset vaatimukset
   3.1.2 Päätelaiteteknologia
3.2 Järjestelmän alustaa koskevat vaatimukset
3.3 Suorituskyky ja jatkuvuus
   3.3.1 Järjestelmän suorituskyky ja jatkuvuus tarjoajan mitoittamalla alustalla
   3.3.2 Muut skaalutuvuuteen, suorituskykyyn ja jatkuvuuteen liittyvät tekniset vaatimukset
3.4 Integroitavuus ja toteutettavat integraatiot
   3.4.1 Ratkaisun integroitavuus
   3.4.2 Valmiit integraatiot</t>
    </r>
    <r>
      <rPr>
        <b/>
        <sz val="10"/>
        <rFont val="Arial"/>
        <family val="2"/>
      </rPr>
      <t xml:space="preserve">
</t>
    </r>
  </si>
  <si>
    <t>3. Tekniset vaatimukset</t>
  </si>
  <si>
    <t>Tähän välilehteen on koottu Järjestelmää ja sen tuotantoalustaa koskevat tekniset vaatimukset ja selvitykset.</t>
  </si>
  <si>
    <t>Selvityspyynnöt on koottu välilehdelle Selvitykset.
Tähän vertailukriteeriin liittyvät selvitykset on koottu välilehdelle Selvitykset alaotsikon S3 alle.</t>
  </si>
  <si>
    <t>3.0 Ratkaisun yleiset vaatimukset ja elinkaari</t>
  </si>
  <si>
    <r>
      <t xml:space="preserve">SaaS-palvelu
</t>
    </r>
    <r>
      <rPr>
        <sz val="10"/>
        <rFont val="Arial"/>
        <family val="2"/>
      </rPr>
      <t>Järjestelmä toteutetaan SaaS -kokonaispalveluna sisältäen tarvittavan kapasiteetin, käyttöympäristön, yhteyden internetiin ja käyttöoikeudet.</t>
    </r>
  </si>
  <si>
    <r>
      <t xml:space="preserve">Ratkaisun elinkaari - aktiivivaihe
</t>
    </r>
    <r>
      <rPr>
        <sz val="10"/>
        <rFont val="Arial"/>
        <family val="2"/>
      </rPr>
      <t>Palvelun tuottamisessa käytettävän tietojärjestelmätuotteen tai tietojärjestelmätuotteiden tulee olla elinkaaressaan aktiivisen kehityksen vaiheessa (järjestelmän ominaisuudet kehittyvät, niillä on kehitysroadmap joka kattaa lähivuodet, tietoturvapäivityksiä julkaistaan ja ratkaisulla on vastuullinen kehittäjä/kehittäjät). Tarjoajan tulee pyydettäessä kyetä osoittamaan aktiivivaihe toteutuneiden ja suunniteltujen kehitysjulkaisujen perusteella.</t>
    </r>
  </si>
  <si>
    <r>
      <t xml:space="preserve">Kehitystakuu
</t>
    </r>
    <r>
      <rPr>
        <sz val="10"/>
        <rFont val="Arial"/>
        <family val="2"/>
      </rPr>
      <t xml:space="preserve">Toimittaja antaa takuun, että toimitettua valmisohjelmistoa kehitetään yleisesti (ei-räätälöidysti) vähintään 48 kk. Kehittämiseksi lasketaan tässä yhteydessä tarjoajan tai teknologiavalmistajan roadmapin mukaiset uusien ominaisuuksien kehitystyöt. Valmisohjelmiston kehittäminen ei ole riippuvaista Asiakkaan toimenpiteistä eikä edellytä Asiakkaan rahallisia investointeja.  </t>
    </r>
  </si>
  <si>
    <r>
      <rPr>
        <b/>
        <sz val="10"/>
        <rFont val="Arial"/>
        <family val="2"/>
      </rPr>
      <t>Ratkaisun elinkaari - tuki</t>
    </r>
    <r>
      <rPr>
        <sz val="10"/>
        <rFont val="Arial"/>
        <family val="2"/>
      </rPr>
      <t xml:space="preserve">
Tarjotun ratkaisun suunniteltu elinkaari ulottuu vähintään viiden vuoden päähän. Tarjoaja takaa tarjotun järjestelmän tuen Asiakkaalle vähintään viisi vuotta tarjouksen jättämisestä eteenpäin, mikäli Asiakkaalla on voimassaoleva sopimus järjestelmän käytöstä.</t>
    </r>
  </si>
  <si>
    <r>
      <t xml:space="preserve">Tuotantoympäristö
</t>
    </r>
    <r>
      <rPr>
        <sz val="10"/>
        <rFont val="Arial"/>
        <family val="2"/>
      </rPr>
      <t>Tarjottu toimitus sisältää tuotantoympäristön Asiakkaalle.</t>
    </r>
  </si>
  <si>
    <r>
      <t xml:space="preserve">Kehitys/testiympäristö
</t>
    </r>
    <r>
      <rPr>
        <sz val="10"/>
        <rFont val="Arial"/>
        <family val="2"/>
      </rPr>
      <t>Tarjottu toimitus sisältää kehitys/testiympäristön (voi olla keskenään sama ympäristö)  Asiakkaalle. Kehitys/testiympäristö tulee olla tuotantoympäristöstä erillinen ja siinä tulee voida käyttää asiakaskohtaisessa parametroinnissa eri versiota kuin tuotantoympäristössä.</t>
    </r>
  </si>
  <si>
    <t>Arvioikaa näiden ympäristöjen tarve hankintakohtaisesti</t>
  </si>
  <si>
    <r>
      <t xml:space="preserve">Parametrointi järjestelmän välineillä
</t>
    </r>
    <r>
      <rPr>
        <sz val="10"/>
        <rFont val="Arial"/>
        <family val="2"/>
      </rPr>
      <t xml:space="preserve">Järjestelmän asiakaskohtaisen parametroinnin muutoksiin (esim. konfigurointi, raportit, säännöt, perustiedot) tulee ohjelmistopalvelutoimittajan kokonaisuudessa mukana tarvittavat työkalut Asiakkaalle ilman eri veloitusta. </t>
    </r>
  </si>
  <si>
    <t>Joskus halutaan myös tietomallikuvaus Asiakkaalle, mutta tänä päivänä pitäisi entistä enemmän selvitä API-rajapintojen kautta.</t>
  </si>
  <si>
    <t>3.1 Yleiset tekniset vaatimukset</t>
  </si>
  <si>
    <t>3.1.1 Arkkitehtuuri ja keskeiset tekniset vaatimukset</t>
  </si>
  <si>
    <t xml:space="preserve">Tarjotun ratkaisun tulee teknisiltä ominaisuuksiltaan ja kyvykkyyksiltään vastata Asiakkaan kuvaamia tarpeita. Tarpeiden mukainen järjestelmä on mm. parametroitavissa kattavasti ja siihen saadaan aktiivisesti päivityksiä. Ratkaisun arkkitehtuurilta edellytetään ajanmukaisuutta, toimitantavarmuutta sekä mukautuvuutta. </t>
  </si>
  <si>
    <r>
      <t xml:space="preserve">Arkkitehtuuri
</t>
    </r>
    <r>
      <rPr>
        <sz val="10"/>
        <rFont val="Arial"/>
        <family val="2"/>
      </rPr>
      <t xml:space="preserve">Järjestelmä noudattaa tarjouspyynnön liitteellä 1.1 kuvattua tavoitearkkitehtuuria. 
Toimittaja sitoutuu myös toimitusprojektin jälkeen toteuttamaan myöhemmät Asiakaskohtaiset sovitukset Asiakkaan tavoitearkkitehtuurin linjausten mukaisesti.  </t>
    </r>
  </si>
  <si>
    <t>Oletus: Tarjouspyynnössä on mukana joku ylätason tavoitearkkitehtuurikuvaus - vähintään, mitä järjestelmään kuuluu ja mihin kokonaisuuksiin käytetään ulkopuolisia ratkaisuja/järjestelmiä. Jos tämä puuttuu, nini poistakaa tämä vaatimus.</t>
  </si>
  <si>
    <r>
      <t xml:space="preserve">Merkistötuki                                                                
</t>
    </r>
    <r>
      <rPr>
        <sz val="10"/>
        <rFont val="Arial"/>
        <family val="2"/>
      </rPr>
      <t>Järjestelmä tukee Unicode UTF-8 merkistöä (tai sen kanssa yhteentoimivaa merkistöä) loppukäyttäjien tiedon syötössä, näyttämisessä ja hakutoiminnoissa.</t>
    </r>
  </si>
  <si>
    <r>
      <t xml:space="preserve">Lokitiedon tietoturvallisuus
</t>
    </r>
    <r>
      <rPr>
        <sz val="10"/>
        <rFont val="Arial"/>
        <family val="2"/>
      </rPr>
      <t>Toimittaja on estänyt luvattoman pääsyn Järjestelmän lokeihin ja lokien luvattomaan muokkauksen.</t>
    </r>
  </si>
  <si>
    <r>
      <t xml:space="preserve">Lokitietojen säilytys
</t>
    </r>
    <r>
      <rPr>
        <sz val="10"/>
        <rFont val="Arial"/>
        <family val="2"/>
      </rPr>
      <t>Toimittaja säilyttää järjestelmän lokitiedot vähintään 12 kk lokitiedon aikaleimastasiltä osin, kun lokien hallinta on Toimittajan vastuulla.</t>
    </r>
  </si>
  <si>
    <r>
      <rPr>
        <b/>
        <sz val="10"/>
        <rFont val="Arial"/>
        <family val="2"/>
      </rPr>
      <t>Keskeisten tietoformaattien määriteltävyys</t>
    </r>
    <r>
      <rPr>
        <sz val="10"/>
        <rFont val="Arial"/>
        <family val="2"/>
      </rPr>
      <t xml:space="preserve">
Järjestelmän keskeisten tietojen formaatit ovat Asiakkaan määriteltävissä, vähintään päivämäärien ja kellonaikojen formaatti Suomessa käytettyyn muotoon.</t>
    </r>
  </si>
  <si>
    <r>
      <rPr>
        <b/>
        <sz val="10"/>
        <rFont val="Arial"/>
        <family val="2"/>
      </rPr>
      <t>Kaksivaiheinen kirjautuminen</t>
    </r>
    <r>
      <rPr>
        <sz val="10"/>
        <rFont val="Arial"/>
        <family val="2"/>
      </rPr>
      <t xml:space="preserve">
Järjestelmä tukee vahvaa autentikointia eli kaksivaiheista autentikointia sisäverkon palveluissa. Vahvan autentikoinnin edellyttämiä mahdollisia lisätuotteita ei tarvitse hinnoitella tarjoukseen.
</t>
    </r>
  </si>
  <si>
    <r>
      <rPr>
        <b/>
        <sz val="10"/>
        <rFont val="Arial"/>
        <family val="2"/>
      </rPr>
      <t>Tuki vahvoille salasanoille</t>
    </r>
    <r>
      <rPr>
        <sz val="10"/>
        <rFont val="Arial"/>
        <family val="2"/>
      </rPr>
      <t xml:space="preserve">
Järjestelmän tulee tukea vahvojen salasanojen käyttöä. Tässä vahvaksi salasanaksi katsotaan mahdollisuutta muodostaa salasana, jonka pituus voi olla 15 merkkiä ja sisältää erikoismerkkejä, numeroita, isoja ja pieniä kirjaimia.
</t>
    </r>
  </si>
  <si>
    <r>
      <rPr>
        <b/>
        <sz val="10"/>
        <rFont val="Arial"/>
        <family val="2"/>
      </rPr>
      <t>Salasanan vanheneminen</t>
    </r>
    <r>
      <rPr>
        <sz val="10"/>
        <rFont val="Arial"/>
        <family val="2"/>
      </rPr>
      <t xml:space="preserve">
Järjestelmän sisäistä käyttövaltuushallintaa käyttäessä ratkaisun tulee tukea salasanan määräaikaisuutta (esim. 90 vrk).
</t>
    </r>
  </si>
  <si>
    <r>
      <rPr>
        <b/>
        <sz val="10"/>
        <rFont val="Arial"/>
        <family val="2"/>
      </rPr>
      <t>Käyttäjätietojen provisiointi Azure AD:n kautta</t>
    </r>
    <r>
      <rPr>
        <sz val="10"/>
        <rFont val="Arial"/>
        <family val="2"/>
      </rPr>
      <t xml:space="preserve">
Asiakkaan sisäisten käyttäjien provisiointi järjestelmään tehdään hyödyntäen Azure AD:n tarjoamia provisiointikyvykkyyksiä/-työkaluja; esim. SCIM -protokolla tai Custom Connection CRL tai vastaava.
Toimitettavassa järjestelmässä on kyky käyttää sisäisten käyttäjien käyttäjähakemistona ja keskeisiin käyttövaltuuksiin Asiakkaan Azure AD tai AD hakemistoa Asiakkaan AD-hakemiston kyvykkyyksien puitteissa.
Mikäli järjestelmässä hyödynnetään tarkempia, esim. kohdekohtaisia käyttöoikeuksia roolikohtaisten käyttövaltuuksien lisäksi, näitä tarkempia käyttövaltuuksia on mahdollista hallita suoraan toimitettavassa järjestelmässä.</t>
    </r>
  </si>
  <si>
    <t>Arvioikaa kunnan teknologiaratkaisu tässä kohtaa tarkemmin. Voitte myös tarkistaa vaatimuksen taso (pakollinen vai pisteytettävä)</t>
  </si>
  <si>
    <r>
      <rPr>
        <b/>
        <sz val="10"/>
        <rFont val="Arial"/>
        <family val="2"/>
      </rPr>
      <t>Sisäisten käyttäjän tunnistautuminen ja kertakirjautuminen</t>
    </r>
    <r>
      <rPr>
        <sz val="10"/>
        <rFont val="Arial"/>
        <family val="2"/>
      </rPr>
      <t xml:space="preserve">
Asiakkaan ja asiakasorganisaatioiden sisäisten käyttäjien tunnistaminen ja kertakirjautuminen Järjestelmään voidaan toteuttaa yhtä seuraavista tavoista:
a. Saml2.0 
b. OAuth2.0 / OpenID connect
c. WS federation</t>
    </r>
  </si>
  <si>
    <r>
      <t xml:space="preserve">Active Directory Federation Services
</t>
    </r>
    <r>
      <rPr>
        <sz val="10"/>
        <rFont val="Arial"/>
        <family val="2"/>
      </rPr>
      <t>Toimitus sisältää ADFS tuen sisäverkon käyttöliittymäkäyttöön. Asiakas ja Asiakasorganisaatiot voivat hyödyntää 1-N kpl kumppaneiden kanssa ADFS kirjautmista.</t>
    </r>
  </si>
  <si>
    <t>3.1.2 Päätelaiteteknologia</t>
  </si>
  <si>
    <t>Tarjotun ratkaisun tulee soveltua Asiakkaan päätelaiteympäristöön. Järjestelmää käytetään niin työasemilta kuin erilaisilta mobiililaitteiltakin.</t>
  </si>
  <si>
    <r>
      <t xml:space="preserve">Selainkäyttöisyys yleisesti
</t>
    </r>
    <r>
      <rPr>
        <sz val="10"/>
        <rFont val="Arial"/>
        <family val="2"/>
      </rPr>
      <t>Järjestelmän ammattilaisen käyttöliittymä on peruskäyttäjän (ei pääkäyttäjä) työasemakäytössä selainkäyttöinen.</t>
    </r>
    <r>
      <rPr>
        <b/>
        <sz val="10"/>
        <rFont val="Arial"/>
        <family val="2"/>
      </rPr>
      <t xml:space="preserve"> </t>
    </r>
    <r>
      <rPr>
        <sz val="10"/>
        <rFont val="Arial"/>
        <family val="2"/>
      </rPr>
      <t xml:space="preserve">Selainkäyttöisyys tarkoittaa tässä sitä, että järjestelmä on käytettävissä jollakin tietyllä järjestelmävalmistajan määrittämällä, yleisesti saatavissa olevalla selaimella eikä järjestelmän käyttö tarvitse erillistä asiakasohjelmiston asentamista työasemalle eikä työasemalta virtualisointiteknologiaa (esim. Citrix tai vastaava). Huom. Tämä vaatimus ei vielä tarkoita, että järjestelmän tulee toimia täydellisesti kaikilla markkinoilla olevilla selaimilla. </t>
    </r>
  </si>
  <si>
    <r>
      <t xml:space="preserve">Selainkäyttöisyys - MS Edge
</t>
    </r>
    <r>
      <rPr>
        <sz val="10"/>
        <rFont val="Arial"/>
        <family val="2"/>
      </rPr>
      <t>Selainkäytössä järjestelmän tulee tukea MS Edge-selaimesta sen alle 12 kk ikäisiä, mutta kuitenkin vähintään 6kk saatavissa olleita versioita.</t>
    </r>
    <r>
      <rPr>
        <b/>
        <sz val="10"/>
        <rFont val="Arial"/>
        <family val="2"/>
      </rPr>
      <t xml:space="preserve">
</t>
    </r>
  </si>
  <si>
    <t>Tarkistakaa kunnan selainvalinta</t>
  </si>
  <si>
    <r>
      <t xml:space="preserve">Selainkäyttöisyys - Chrome
</t>
    </r>
    <r>
      <rPr>
        <sz val="10"/>
        <rFont val="Arial"/>
        <family val="2"/>
      </rPr>
      <t>Selainkäytössä järjestelmän tulee Google Chrome-selaimesta sen alle 12 kk ikäisiä, mutta kuitenkin vähintään 6kk saatavissa olleita versioita.</t>
    </r>
    <r>
      <rPr>
        <b/>
        <sz val="10"/>
        <rFont val="Arial"/>
        <family val="2"/>
      </rPr>
      <t xml:space="preserve">
</t>
    </r>
  </si>
  <si>
    <r>
      <t xml:space="preserve">Selaimen lisäosat    </t>
    </r>
    <r>
      <rPr>
        <sz val="10"/>
        <rFont val="Arial"/>
        <family val="2"/>
      </rPr>
      <t xml:space="preserve">                            
Järjestelmän käyttö ei vaadi lisäosien tai laajennusten asentamista selaimeen.</t>
    </r>
  </si>
  <si>
    <r>
      <t xml:space="preserve">Selaimen siirtymävalintojen käyttö      </t>
    </r>
    <r>
      <rPr>
        <sz val="10"/>
        <rFont val="Arial"/>
        <family val="2"/>
      </rPr>
      <t xml:space="preserve">                            
Selaimen Eteen tai Taakse -siirtymävalintojen käyttäminen ei vaaranna sovelluksen toimintaa tai tiedon eheyttä.    </t>
    </r>
  </si>
  <si>
    <r>
      <t>Skaalautuva käyttöliittymä</t>
    </r>
    <r>
      <rPr>
        <sz val="10"/>
        <rFont val="Arial"/>
        <family val="2"/>
      </rPr>
      <t xml:space="preserve">
Järjestelmän Asiakkaan käyttämissä näkymissä on näytöllä skaalautuva käyttöliittymä. </t>
    </r>
  </si>
  <si>
    <r>
      <t xml:space="preserve">Responsiivinen käyttöliittymä
</t>
    </r>
    <r>
      <rPr>
        <sz val="10"/>
        <rFont val="Arial"/>
        <family val="2"/>
      </rPr>
      <t xml:space="preserve">Suurimmassa osassa näytöistä on responsiivinen käyttöliittymä, joka automaattisesti skaalautuu kaikkiin tarkoituksenmukaisin näyttökokoihin.
</t>
    </r>
  </si>
  <si>
    <r>
      <t xml:space="preserve">Mobiilikäyttö kuntalaiskäytössä
</t>
    </r>
    <r>
      <rPr>
        <sz val="10"/>
        <rFont val="Arial"/>
        <family val="2"/>
      </rPr>
      <t>Loppukäyttäjät (esim. kuntalaiset tai kunnassa toimivien yritysten tai yhteisöjen yhteyshenkilöt) voivat käyttää järjestelmää omissa toiminnoissaan Android- ja iOS-käyttöjärjestelmäisillä mobiililaitteilla (tabletit ja älypuhelimet).</t>
    </r>
    <r>
      <rPr>
        <b/>
        <sz val="10"/>
        <rFont val="Arial"/>
        <family val="2"/>
      </rPr>
      <t xml:space="preserve">
</t>
    </r>
  </si>
  <si>
    <r>
      <t xml:space="preserve">Mobiilikäyttö työkäytössä
</t>
    </r>
    <r>
      <rPr>
        <sz val="10"/>
        <rFont val="Arial"/>
        <family val="2"/>
      </rPr>
      <t>Ammattilaiskäyttäjät voivat käyttää järjestelmän keskeisiä tietoja ja kenttätyön toimintoja Android- ja iOS-käyttöjärjestelmäisillä mobiililaitteilla (tabletit ja älypuhelimet).</t>
    </r>
    <r>
      <rPr>
        <b/>
        <sz val="10"/>
        <rFont val="Arial"/>
        <family val="2"/>
      </rPr>
      <t xml:space="preserve">
</t>
    </r>
  </si>
  <si>
    <r>
      <t xml:space="preserve">Turvalliset työaseman yhteysprotokollat
</t>
    </r>
    <r>
      <rPr>
        <sz val="10"/>
        <rFont val="Arial"/>
        <family val="2"/>
      </rPr>
      <t>Järjestelmä kytketään työasemiin turvallisilla yhteysprotokollilla.</t>
    </r>
    <r>
      <rPr>
        <b/>
        <sz val="10"/>
        <rFont val="Arial"/>
        <family val="2"/>
      </rPr>
      <t xml:space="preserve">
</t>
    </r>
  </si>
  <si>
    <r>
      <t xml:space="preserve">HTTPS
</t>
    </r>
    <r>
      <rPr>
        <sz val="10"/>
        <rFont val="Arial"/>
        <family val="2"/>
      </rPr>
      <t>Selainyhteys toteutetaan HTTPS-protokollan avulla.</t>
    </r>
    <r>
      <rPr>
        <b/>
        <sz val="10"/>
        <rFont val="Arial"/>
        <family val="2"/>
      </rPr>
      <t xml:space="preserve">
</t>
    </r>
  </si>
  <si>
    <r>
      <t xml:space="preserve">Palvelun käyttö salatulla tietoliikenneyhteydellä
</t>
    </r>
    <r>
      <rPr>
        <sz val="10"/>
        <rFont val="Arial"/>
        <family val="2"/>
      </rPr>
      <t xml:space="preserve">Palvelua käytetään ainoastaan salattujen yhteyksien yli.
Järjestelmän käytön edellyttämät tietoliikenneyhteydet on Järjestelmän osalta mahdollista toteuttaa tietoturvallisesti, siten, että yhteyksissä ei ole käytössä heikoksi tunnettuja salausmenetelmiä tai -algoritmeja.
</t>
    </r>
  </si>
  <si>
    <t>3.2 SaaS-alustaa koskevat vaatimukset</t>
  </si>
  <si>
    <t>Tarjotulta SaaS-palveluna tarjottavalta järjestelmältä odotetaan skaalautuvuutta ja suorituskykyä järjestelmän käyttövolyymin, integraatioiden sekä tallennetun datamäärän kasvaessa.
Ensivaiheessa ratkaisu tulee mitoittaa tarjouspyynnössä kuvatun palveluvolyymin mukaisesti.</t>
  </si>
  <si>
    <t>3.2.1 SaaS-alustan yleiset vaatimukset</t>
  </si>
  <si>
    <r>
      <t xml:space="preserve">SaaS-alustan palvelut
</t>
    </r>
    <r>
      <rPr>
        <sz val="10"/>
        <rFont val="Arial"/>
        <family val="2"/>
      </rPr>
      <t>Toimittaja tarjoaa Asiakkaalle toimittamansa järjestelmän (kaikki toimitetut ympäristöt) skaalautuvan alustan ja huolehtii sen käyttö- ja kapasiteettipalveluista sekä konesalipalveluista.</t>
    </r>
    <r>
      <rPr>
        <b/>
        <sz val="10"/>
        <rFont val="Arial"/>
        <family val="2"/>
      </rPr>
      <t xml:space="preserve">
Ylläpitopalvelut on kuvattu tarkemmin välilehdellä 4.</t>
    </r>
  </si>
  <si>
    <r>
      <t xml:space="preserve">SaaS-hosting konesalipalvelu
</t>
    </r>
    <r>
      <rPr>
        <sz val="10"/>
        <rFont val="Arial"/>
        <family val="2"/>
      </rPr>
      <t xml:space="preserve">Toimittajan Asiakkaan SaaS-alustassa käyttämä konesali ja sen toiminnalliset järjestelyt täyttävät vähintään vaatimukset, jotka on asetettu valtiovarainministeriön VAHTI-ohjeessa 2/2013 korotetun tason toimipisteelle / laitetilalle TAI Viestintäviraston määräyksen 54A/2012 M mukainen konesali tai vastaavat vaatimukset. </t>
    </r>
  </si>
  <si>
    <r>
      <t xml:space="preserve">SaaS-hosting konesalipalvelu- EU-tietosuoja
</t>
    </r>
    <r>
      <rPr>
        <sz val="10"/>
        <rFont val="Arial"/>
        <family val="2"/>
      </rPr>
      <t>Toimittajan järjestämän Asiakkaan SaaS-alustan konesalin tulee täyttää EU-tietosuoja-asetuksen määräykset</t>
    </r>
    <r>
      <rPr>
        <b/>
        <sz val="10"/>
        <rFont val="Arial"/>
        <family val="2"/>
      </rPr>
      <t>.</t>
    </r>
  </si>
  <si>
    <r>
      <t xml:space="preserve">SaaS-hosting laskentakapasiteettipalvelu
</t>
    </r>
    <r>
      <rPr>
        <sz val="10"/>
        <rFont val="Arial"/>
        <family val="2"/>
      </rPr>
      <t>Toimittaja järjestää osana SaaS-palvelua Asiakkaan järjestelmän tarvitseman laskentakapasiteetin palveluna.</t>
    </r>
  </si>
  <si>
    <r>
      <t xml:space="preserve">SaaS-hosting tallennuskapasiteettipalvelu
</t>
    </r>
    <r>
      <rPr>
        <sz val="10"/>
        <rFont val="Arial"/>
        <family val="2"/>
      </rPr>
      <t>Toimittaja järjestää osana SaaS-palvelua Asiakkaan järjestelmän tarvitseman tallennuskapasiteetin palveluna.</t>
    </r>
  </si>
  <si>
    <r>
      <t xml:space="preserve">SaaS-hosting varmistuskapasiteettipalvelu
</t>
    </r>
    <r>
      <rPr>
        <sz val="10"/>
        <rFont val="Arial"/>
        <family val="2"/>
      </rPr>
      <t>Toimittaja järjestää osana SaaS-palvelua Asiakkaan järjestelmän tarvitseman varmistuskapasiteetin palveluna.</t>
    </r>
  </si>
  <si>
    <r>
      <t xml:space="preserve">Tietojen saatavuuden varmistaminen
</t>
    </r>
    <r>
      <rPr>
        <sz val="10"/>
        <rFont val="Arial"/>
        <family val="2"/>
      </rPr>
      <t xml:space="preserve">Toimittajan tarjoama ratkaisu ja siinä säilytettävät tiedot (vahvistetut transaktiot) voidaan joko ratkaisun sisäisillä tai ulkoisilla työkaluilla kokonaisuudessaan toteuttaa siten, etteivät Asiakkaan omistamat tiedot katoa tai häviä. Tiedot ovat Asiakkaan saatavissa palvelutasovaatimusten mukaisesti. Saatavuus on varmistettu tyypillisissä häiriötilanteissa (ainakin laiterikko, tietokannan korruptio, ylläpitäjän tekemä ylläpitovirhe, järjestelmän jumiutuminen siten, että järjestelmä jää epävakaaseen tilaan). </t>
    </r>
  </si>
  <si>
    <r>
      <t xml:space="preserve">Varmistuspalvelun laatu
</t>
    </r>
    <r>
      <rPr>
        <sz val="10"/>
        <rFont val="Arial"/>
        <family val="2"/>
      </rPr>
      <t xml:space="preserve">Toimittajan varmistuspalvelu toteuttaa vähintään seuraavan varmistustason:
- RTO 24h / RPO 24 h 
RTO: palvelun palauttamisen ns. normaaliin tilaan maksimiaika palvelupyynnön tekemisestä. 
RPO: tätä vanhemmat tiedot ovat palautetavissa.    </t>
    </r>
    <r>
      <rPr>
        <b/>
        <sz val="10"/>
        <rFont val="Arial"/>
        <family val="2"/>
      </rPr>
      <t xml:space="preserve">                                                        </t>
    </r>
  </si>
  <si>
    <t>Mitä tästä halutaan vaatia, tässä on SaaS-tarjoajien kyvykkyyksissä todella isoja eroja ja asiakas ei oikein pysty vaatimaan SaaS-käyttöpalvelun vakioitua varmistuspalveua parempaa palvelua.</t>
  </si>
  <si>
    <r>
      <t xml:space="preserve">Tekniset turvapalvelut
</t>
    </r>
    <r>
      <rPr>
        <sz val="10"/>
        <rFont val="Arial"/>
        <family val="2"/>
      </rPr>
      <t>Toimittaja huolehtii Asiakkaalle tarjottavan SaaS-hosting-alustan tarvitsemista teknisistä turvapalveluista: Palomuuripalvelu ja haittaohjelmistojen torjuntapalvelu.</t>
    </r>
    <r>
      <rPr>
        <b/>
        <sz val="10"/>
        <rFont val="Arial"/>
        <family val="2"/>
      </rPr>
      <t xml:space="preserve">
</t>
    </r>
  </si>
  <si>
    <r>
      <t xml:space="preserve">Tekniset turvapalvelut - laajennettu
</t>
    </r>
    <r>
      <rPr>
        <sz val="10"/>
        <rFont val="Arial"/>
        <family val="2"/>
      </rPr>
      <t>Toimittaja huolehtii Asiakkaalle tarjottavan SaaS-hosting-alustan tarvitsemista laajennetuista turvapalveluista: Hyökkäyksenestopalvelu (IPS; Intrusion Prevention System).</t>
    </r>
    <r>
      <rPr>
        <b/>
        <sz val="10"/>
        <rFont val="Arial"/>
        <family val="2"/>
      </rPr>
      <t xml:space="preserve">
</t>
    </r>
  </si>
  <si>
    <r>
      <t xml:space="preserve">Kytkettävyys Asiakkaan SIEM- ja SOC-palveluun
</t>
    </r>
    <r>
      <rPr>
        <sz val="10"/>
        <rFont val="Arial"/>
        <family val="2"/>
      </rPr>
      <t>Toimittajan Asiakkaalle tarjoama SaaS-alusta on mahdollista kytkeä erillisellä työperusteisella käyttöönottotyöllä Asiakkaan SIEM- ja SOC-palveluun. (Tässä ei edellytetä ko. Kytkemisen tekemistä vaan arvioidaan alustan kykyä kytkeytyä).</t>
    </r>
    <r>
      <rPr>
        <b/>
        <sz val="10"/>
        <rFont val="Arial"/>
        <family val="2"/>
      </rPr>
      <t xml:space="preserve">
</t>
    </r>
  </si>
  <si>
    <r>
      <t xml:space="preserve">Valvonta
</t>
    </r>
    <r>
      <rPr>
        <sz val="10"/>
        <rFont val="Arial"/>
        <family val="2"/>
      </rPr>
      <t>Toimittaja valvoo tai järjestää valvonnan tarjoamansa ratkaisun keskeisille toiminnallisuuksille pääosin automatisoidusti (ratkaisussa hyödynnetään siis sellaista palvelinalustaa, jota voidaan valvoa). Toimittaja viestii aktiivisesti mahdollisista palvelukatkoista.</t>
    </r>
    <r>
      <rPr>
        <b/>
        <sz val="10"/>
        <rFont val="Arial"/>
        <family val="2"/>
      </rPr>
      <t xml:space="preserve">
</t>
    </r>
  </si>
  <si>
    <r>
      <t xml:space="preserve">Käynnissäoloaika
</t>
    </r>
    <r>
      <rPr>
        <sz val="10"/>
        <rFont val="Arial"/>
        <family val="2"/>
      </rPr>
      <t xml:space="preserve">Järjestelmä on mahdollisia ennakoituja huoltokatkoja lukuun ottamatta käytössä 24/7. Tämä tarkoittaa sitä, ettei järjestelmäkokonaisuutta tietoisesti sammuteta tai käyttöä estetä tiettyyn aikaan vuorokaudesta.
</t>
    </r>
  </si>
  <si>
    <r>
      <t xml:space="preserve">SaaS-alustan palvelutaso - vähimmäistaso
</t>
    </r>
    <r>
      <rPr>
        <sz val="10"/>
        <rFont val="Arial"/>
        <family val="2"/>
      </rPr>
      <t xml:space="preserve">Sopimusmallin liitteessä 5.1, Ohjelmistopalvelun palvelutaso- ja sanktiomalli on kuvattu SaaS-palvelun alustan eri SLA-vaihtoehdot. Tarjotun SaaS-alustan palvelutason tulee olla vähintään: 
 - Palveluaika: P2: Arkisin 7-19
 - Käytettävyysluokka: K2: 99,0% 
 - Reagointiajat V2: Kriittisen SaaS-alustahäiriön reagointiaika 2h
</t>
    </r>
  </si>
  <si>
    <t xml:space="preserve">Ks. Sopimusmalli. Valitkaa tapauskohtaisesti tarvittava palvelutaso. </t>
  </si>
  <si>
    <r>
      <t xml:space="preserve">SaaS-alustan palvelutaso - parannettu taso
</t>
    </r>
    <r>
      <rPr>
        <sz val="10"/>
        <rFont val="Arial"/>
        <family val="2"/>
      </rPr>
      <t xml:space="preserve">Sopimusmallin liitteessä 5.1, Ohjelmistopalvelun palvelutaso- ja sanktiomalli on kuvattu SaaS-palvelun alustan eri SLA-vaihtoehdot. Tarjotun SaaS-alustan palvelutason tulee olla vähintään: 
 - Palveluaika: P2: Arkisin 7-19
 - Käytettävyysluokka: K3: 99,5 % 
 - Reagointiajat V2: Kriittisen SaaS-alustahäiriön reagointiaika 2h
</t>
    </r>
  </si>
  <si>
    <r>
      <t xml:space="preserve">Osakokonaisuuden kaatuminen
</t>
    </r>
    <r>
      <rPr>
        <sz val="10"/>
        <rFont val="Arial"/>
        <family val="2"/>
      </rPr>
      <t xml:space="preserve">SaaS-ratkaisu on toteutettu siten modulaarisesti, ettei yksittäisen sekundäärisen osakokonaisuuden (moduulin) kaatuminen estä muiden osakokonaisuuksien ydintoimintojen käyttämistä.
</t>
    </r>
  </si>
  <si>
    <r>
      <t xml:space="preserve">Maksimikatko
</t>
    </r>
    <r>
      <rPr>
        <sz val="10"/>
        <rFont val="Arial"/>
        <family val="2"/>
      </rPr>
      <t>Toimittajan sovelluksen ja järjestelmäkokonaisuuden normaalien ylläpito- ja kunnossapitotoimien johdosta pakollinen, yksittäinen käyttökatko (huoltokatko) ei saa kestää yli 6 tuntia, ellei tästä ole sovittu Asiakkaan kanssa hyvissä ajoin etukäteen.</t>
    </r>
    <r>
      <rPr>
        <b/>
        <sz val="10"/>
        <rFont val="Arial"/>
        <family val="2"/>
      </rPr>
      <t xml:space="preserve">
</t>
    </r>
  </si>
  <si>
    <r>
      <t xml:space="preserve">Suorituskyky
</t>
    </r>
    <r>
      <rPr>
        <sz val="10"/>
        <rFont val="Arial"/>
        <family val="2"/>
      </rPr>
      <t>Järjestelmän suorituskyky on varmistettu Asiakkaan tarjouspyynnössä ilmoitetulle volyymille. Toimittaja vastaa järjestelmän suorituskyvyn riittävyydestä.</t>
    </r>
    <r>
      <rPr>
        <b/>
        <sz val="10"/>
        <rFont val="Arial"/>
        <family val="2"/>
      </rPr>
      <t xml:space="preserve">
</t>
    </r>
  </si>
  <si>
    <r>
      <t xml:space="preserve">Hakujen skaalautuminen
</t>
    </r>
    <r>
      <rPr>
        <sz val="10"/>
        <rFont val="Arial"/>
        <family val="2"/>
      </rPr>
      <t xml:space="preserve">Järjestelmän hakutoiminnot skaalautuvat datamäärän lisääntyessä siten, että haut toimivat nopeasti ja tehokkaasti myös kasvavilla datamäärillä.
</t>
    </r>
  </si>
  <si>
    <r>
      <t xml:space="preserve">Tietomateriaalia koskeva tiedon eheys 
</t>
    </r>
    <r>
      <rPr>
        <sz val="10"/>
        <rFont val="Arial"/>
        <family val="2"/>
      </rPr>
      <t>Ratkaisu mahdollistaa tietomateriaalia koskevan tiedon eheyden varmistamisen turvaamalla tiedon valtuudettomilta korjauksilta tai muutoksilta sekä varmistaa määriteltyjen sallittujen muutoksien dokumentoinnin ja jäljitettävyyden muutoksen tekijään.</t>
    </r>
    <r>
      <rPr>
        <b/>
        <sz val="10"/>
        <rFont val="Arial"/>
        <family val="2"/>
      </rPr>
      <t xml:space="preserve">
</t>
    </r>
  </si>
  <si>
    <r>
      <rPr>
        <b/>
        <sz val="10"/>
        <rFont val="Arial"/>
        <family val="2"/>
      </rPr>
      <t>Yhteys internet-verkkoon</t>
    </r>
    <r>
      <rPr>
        <sz val="10"/>
        <rFont val="Arial"/>
        <family val="2"/>
      </rPr>
      <t xml:space="preserve">
Toimittaja järjestää SaaS-palveluna tarjoamastaan järjestelmästä yhteyden internetiin, jota kautta Asiakas pystyy käyttämään järjestelmää.</t>
    </r>
  </si>
  <si>
    <r>
      <rPr>
        <b/>
        <sz val="10"/>
        <rFont val="Arial"/>
        <family val="2"/>
      </rPr>
      <t>Dedikoitu yhdyskäytävä Asiakkaan verkon reunalle</t>
    </r>
    <r>
      <rPr>
        <sz val="10"/>
        <rFont val="Arial"/>
        <family val="2"/>
      </rPr>
      <t xml:space="preserve">
Toimittajan järjestelmässä on mahdollista toteuttaa dedikoitu tietoliikenneyhteys/yhdyskäytävä Asiakkaan verkkoon siten, että ko. tietoliikenteen kapasiteetti ja laatu voidaan taata SLA-vaatimuksin.</t>
    </r>
  </si>
  <si>
    <r>
      <rPr>
        <b/>
        <sz val="10"/>
        <rFont val="Arial"/>
        <family val="2"/>
      </rPr>
      <t>Lokitus - viheloki</t>
    </r>
    <r>
      <rPr>
        <sz val="10"/>
        <rFont val="Arial"/>
        <family val="2"/>
      </rPr>
      <t xml:space="preserve">
Järjestelmä tuottaa lokitietoa järjestelmän keskeisistä virheistä, Nämä lokitiedot ovat Asiakkaan järjestelmäkokonaisuuden osalta myös Asiakkaan saatavissa.</t>
    </r>
  </si>
  <si>
    <r>
      <rPr>
        <b/>
        <sz val="10"/>
        <rFont val="Arial"/>
        <family val="2"/>
      </rPr>
      <t>Lokitus - tietoturvaloki</t>
    </r>
    <r>
      <rPr>
        <sz val="10"/>
        <rFont val="Arial"/>
        <family val="2"/>
      </rPr>
      <t xml:space="preserve">
Järjestelmä tuottaa lokitietoa järjestelmän keskeisistä tietoturvatapahtumista (esim. epäonnistuneet kirjautumisyritykset), Nämä lokitiedot ovat Asiakkaan järjestelmäkokonaisuuden osalta myös Asiakkaan saatavissa.</t>
    </r>
  </si>
  <si>
    <r>
      <rPr>
        <b/>
        <sz val="10"/>
        <rFont val="Arial"/>
        <family val="2"/>
      </rPr>
      <t>Lokitus - muutosloki</t>
    </r>
    <r>
      <rPr>
        <sz val="10"/>
        <rFont val="Arial"/>
        <family val="2"/>
      </rPr>
      <t xml:space="preserve">
Järjestelmä tuottaa lokitietoa järjestelmän dataan tehdyistä muutoksista, Nämä lokitiedot ovat Asiakkaan järjestelmäkokonaisuuden osalta myös Asiakkaan saatavissa.</t>
    </r>
  </si>
  <si>
    <r>
      <rPr>
        <b/>
        <sz val="10"/>
        <rFont val="Arial"/>
        <family val="2"/>
      </rPr>
      <t>Lokitus - tapahtumaloki</t>
    </r>
    <r>
      <rPr>
        <sz val="10"/>
        <rFont val="Arial"/>
        <family val="2"/>
      </rPr>
      <t xml:space="preserve">
Järjestelmä tuottaa lokitietoa järjestelmän keskeisistä muista tapahtumista (esim. Tietty käyttäjä käy katsomassa tietyn kohteen tietoja), Nämä lokitiedot ovat Asiakkaan järjestelmäkokonaisuuden osalta myös Asiakkaan saatavissa.</t>
    </r>
  </si>
  <si>
    <t>3.2.2 Järjestelmän suorituskyky ja jatkuvuus tarjoajan mitoittamalla alustalla</t>
  </si>
  <si>
    <t>Alla kuvatut vasteaikavaatimukset tulee toteutua edellä pyydetyssä, Toimittajan SaaS-alustalla. Näillä tavoitteilla pyritään saamaan kuva siitä, miten hyvin tarjottu ratkaisu ylipäätään sopeutuu vasteikavaatimuksiin ja samalla saadaan kuva, minkälaisella laitteistolla tämä toteutuu. Näin saadaan selville tarjotun ratkaisun sovellustason tehokkuus.
Suorituskykyä mittaavat testitapaukset täsmennetään toimitusprojektin käyttöönoton valmisteluvaiheen aikana.</t>
  </si>
  <si>
    <t>Huom. Nämä suorituskykyvaatimukset tulisi tarkentaa hankintakohtaisesti. Mikäli ette ole näitä määrittäneet, harkitkaa näiden vaatimusten poistamista tai niiden vaatimusluokan pudottamista V3-luokkaan.</t>
  </si>
  <si>
    <r>
      <t>Yleinen suorituskyky</t>
    </r>
    <r>
      <rPr>
        <sz val="10"/>
        <rFont val="Arial"/>
        <family val="2"/>
      </rPr>
      <t xml:space="preserve">
Järjestelmän käytössä ei saa esiintyä alla kuvattuja rajoja suurempia käyttöviiveitä. </t>
    </r>
  </si>
  <si>
    <r>
      <t>Vasteaikojen mittaaminen</t>
    </r>
    <r>
      <rPr>
        <sz val="10"/>
        <rFont val="Arial"/>
        <family val="2"/>
      </rPr>
      <t xml:space="preserve">
Käytön vasteajat ovat mittavissa ja raportoitavissa. </t>
    </r>
  </si>
  <si>
    <r>
      <t xml:space="preserve">Kentissä liikkuminen
</t>
    </r>
    <r>
      <rPr>
        <sz val="10"/>
        <rFont val="Arial"/>
        <family val="2"/>
      </rPr>
      <t xml:space="preserve">Vasteaikavaatimus: liikkuminen näyttöjen ja syöttölomakkeiden kenttien välillä samalla näyttösivulla toimittaessa (esim. tabulaattorin avulla) tulee olla keskimäärin alle 0,5 sekuntia. </t>
    </r>
  </si>
  <si>
    <r>
      <t xml:space="preserve">Näyttöjen aukeaminen
</t>
    </r>
    <r>
      <rPr>
        <sz val="10"/>
        <rFont val="Arial"/>
        <family val="2"/>
      </rPr>
      <t>Vasteaikavaatimus: Järjestelmän vasteaika sivulta tai näytöltä toiseen siirryttäessä  (esim. siirtyminen prosessin seuraavaan vaiheeseen) normaalissa kuormitustilanteessa ei ylitä 2,0 s.</t>
    </r>
  </si>
  <si>
    <r>
      <t xml:space="preserve">Koodistojen aukeaminen
</t>
    </r>
    <r>
      <rPr>
        <sz val="10"/>
        <rFont val="Arial"/>
        <family val="2"/>
      </rPr>
      <t xml:space="preserve">Vasteaikavaatimus: Koodistojen (esim. pudotusvalikon) aukeaminen näytölle tulee olla keskimäärin alle 0,5 sekuntia. </t>
    </r>
  </si>
  <si>
    <r>
      <t xml:space="preserve">Pitkästä vasteajasta ilmoittaminen
</t>
    </r>
    <r>
      <rPr>
        <sz val="10"/>
        <rFont val="Arial"/>
        <family val="2"/>
      </rPr>
      <t xml:space="preserve">Yli 10 s vasteajasta tai tapauskohtaisesti merkittävästi vaihtelevasta vasteajasta (esim. hakuja suoritettaessa) järjestelmä tiedottaa käyttäjälle viiveestä, esim. tiimalasi tai edistymispalkki. </t>
    </r>
  </si>
  <si>
    <r>
      <t xml:space="preserve">Yllättävä liikennekuorma ei estä alustan toimintaa
</t>
    </r>
    <r>
      <rPr>
        <sz val="10"/>
        <rFont val="Arial"/>
        <family val="2"/>
      </rPr>
      <t>Yllättävät kuormatilanteet (esim. yhtäaikaisten käyttäjien piikki) eivät estä järjestelmän käyttöä kokonaan.</t>
    </r>
  </si>
  <si>
    <r>
      <rPr>
        <b/>
        <sz val="10"/>
        <rFont val="Arial"/>
        <family val="2"/>
      </rPr>
      <t>Hakujen skaalautuminen</t>
    </r>
    <r>
      <rPr>
        <sz val="10"/>
        <rFont val="Arial"/>
        <family val="2"/>
      </rPr>
      <t xml:space="preserve">
Järjestelmän hakutoiminnot skaalautuvat datamäärän lisääntyessä siten, että haut eivät olennaisesti hidastu datamäärän kasvaessa. </t>
    </r>
  </si>
  <si>
    <t>3.3 Integroitavuus</t>
  </si>
  <si>
    <t>Järjestelmän tulee pystyä integroitumaan Asiakkaan ja sen Asiakasorganisaation järjestelmiin sekä kansallisiin palveluihin toimiakseen määritellyllä tavalla.</t>
  </si>
  <si>
    <t>Huom. Käyttöönotossa toteutettavat integraatiot kirjataan välilehdelle 5. Käyttöönotto. Tässä vain Integrointikyvykkyydet</t>
  </si>
  <si>
    <t>3.3.1 Ratkaisun integroitavuus</t>
  </si>
  <si>
    <t>Tarjotun ratkaisun tulee teknisiltä ominaisuuksiltaa ja kyvykkyyksiltään vastata Asiakkaan kuvaamia tarpeita. Ratkaisun tulee sisältää monipuoliset rajapinnat sekä turvalliset tavat toteuttaa integraatiot Asiakkaan muihin operatiivisiin järjestelmiin.
Tilaajan integraatioarkkitehtuurin tavoitetila ja noudatettavat periaatteet on kuvattu Tarjouspyynnön liitteessä X, Arkkitehtuuritiviistelmä.</t>
  </si>
  <si>
    <r>
      <rPr>
        <b/>
        <sz val="10"/>
        <rFont val="Arial"/>
        <family val="2"/>
      </rPr>
      <t xml:space="preserve">Yksityinen rajapinta
</t>
    </r>
    <r>
      <rPr>
        <sz val="10"/>
        <rFont val="Arial"/>
        <family val="2"/>
      </rPr>
      <t xml:space="preserve">Toimittajan ratkaisussa on yksityinen API-rajapinta, jonka avulla voidaan luoda Asiakasorganisaation sisäisiä liittymiä eli hakea tietoa muista Asiakkaan järjestelmistä ja välittää tarjotun järjestelmän tietoja muihin Asiakkaan järjestelmiin. 
</t>
    </r>
  </si>
  <si>
    <r>
      <rPr>
        <b/>
        <sz val="10"/>
        <rFont val="Arial"/>
        <family val="2"/>
      </rPr>
      <t xml:space="preserve">Kumppanirajapinta
</t>
    </r>
    <r>
      <rPr>
        <sz val="10"/>
        <rFont val="Arial"/>
        <family val="2"/>
      </rPr>
      <t>Toimittajan ratkaisussa on kumppaneille tarjottava API-rajapinta, jonka avulla voidaan luoda Asiakasorganisaation sekä sen kumppaneiden välille rajapintoja eli kysellä ja välittää järjestelmän tietoja. Ratkaisu voi olla teknisesti sama API kuin Yksityisessä API-rajapinnassa, jotka ovat esim. skeema-mallilla erotettu toisistaan.</t>
    </r>
  </si>
  <si>
    <r>
      <t xml:space="preserve">Rajapintakuvaus
</t>
    </r>
    <r>
      <rPr>
        <sz val="10"/>
        <rFont val="Arial"/>
        <family val="2"/>
      </rPr>
      <t>Rajapinnat on dokumentoitu ja dokumentit on jaettavissa Asiakkaan yhteistyökumppaneille ilman erillistä kustannusta.</t>
    </r>
  </si>
  <si>
    <r>
      <t xml:space="preserve">Rajapinnan toteutus
</t>
    </r>
    <r>
      <rPr>
        <sz val="10"/>
        <rFont val="Arial"/>
        <family val="2"/>
      </rPr>
      <t>Rajapinta on toteutettu yleisesti käytetyllä teknologialla (esim. REST, JSON, XML, SOAP ja/tai web services).</t>
    </r>
  </si>
  <si>
    <r>
      <t xml:space="preserve">XML schema-tuki
</t>
    </r>
    <r>
      <rPr>
        <sz val="10"/>
        <rFont val="Arial"/>
        <family val="2"/>
      </rPr>
      <t>Tarjottu integraatioratkaisu tukee XML schema -muotoisia rakenteita.</t>
    </r>
  </si>
  <si>
    <r>
      <t>Rajapintojen hyödyntäminen</t>
    </r>
    <r>
      <rPr>
        <sz val="10"/>
        <rFont val="Arial"/>
        <family val="2"/>
      </rPr>
      <t xml:space="preserve">
Järjestelmän rajapinnat ovat asiakkaan käytettävissä ja hyödynnettävissä jatkokehityksessä hintaan sisältyen.</t>
    </r>
    <r>
      <rPr>
        <b/>
        <sz val="10"/>
        <rFont val="Arial"/>
        <family val="2"/>
      </rPr>
      <t xml:space="preserve"> </t>
    </r>
  </si>
  <si>
    <r>
      <rPr>
        <b/>
        <sz val="10"/>
        <rFont val="Arial"/>
        <family val="2"/>
      </rPr>
      <t>Tuki tiedostojen siirrolle</t>
    </r>
    <r>
      <rPr>
        <sz val="10"/>
        <rFont val="Arial"/>
        <family val="2"/>
      </rPr>
      <t xml:space="preserve">
Tarjottu ratkaisu sisältää mahdollisuuden myös perinteiseen tiedostomuotoiseen tiedostonsiirtoon.</t>
    </r>
  </si>
  <si>
    <r>
      <t xml:space="preserve">Integraatiosisällön tuottaminen noudettavaksi
</t>
    </r>
    <r>
      <rPr>
        <sz val="10"/>
        <rFont val="Arial"/>
        <family val="2"/>
      </rPr>
      <t>Ratkaisu mahdollistaa kaikkien integraatioiden kautta haettavan sisällön toimitus ns. Jätä-ja-nouda-mallilla, jossa Järjestelmä tuottaa esim. ajastetusti tiedonsiirtoajon tai tallennuksen välimuistiin tai jonoon/tallennuspaikkaan, josta ulkoinen järjestelmä sen voi noutaa.</t>
    </r>
  </si>
  <si>
    <r>
      <t xml:space="preserve">Integraatiosisällön nouto realiaikaisesti
</t>
    </r>
    <r>
      <rPr>
        <sz val="10"/>
        <rFont val="Arial"/>
        <family val="2"/>
      </rPr>
      <t xml:space="preserve">Ratkaisu mahdollistaa realiajassa päivittyvien integraatioiden / rajapintojen luomisen. </t>
    </r>
  </si>
  <si>
    <r>
      <rPr>
        <b/>
        <sz val="10"/>
        <rFont val="Arial"/>
        <family val="2"/>
      </rPr>
      <t>Integraation tietoturvan liikennöintiprotokolla</t>
    </r>
    <r>
      <rPr>
        <sz val="10"/>
        <rFont val="Arial"/>
        <family val="2"/>
      </rPr>
      <t xml:space="preserve">
Integraatioissa tarjottuun järjestelmään on mahdollista käyttää turvallisia liikennöintiprotokollia (esim. Https tai sftp).</t>
    </r>
  </si>
  <si>
    <r>
      <rPr>
        <b/>
        <sz val="10"/>
        <rFont val="Arial"/>
        <family val="2"/>
      </rPr>
      <t>Integraatioiden pääsynhallinta</t>
    </r>
    <r>
      <rPr>
        <sz val="10"/>
        <rFont val="Arial"/>
        <family val="2"/>
      </rPr>
      <t xml:space="preserve">
Toimittajan tarjoama integraatioratkaisu tulee mahdollistaa integraatioiden tietoturvallisen pääsynhallinnan / autentikoinnin. Autentikoinnissa tulee pystyä käyttämään Oauth2 ja API-key- pohjaista tasoista autentikointia.</t>
    </r>
  </si>
  <si>
    <r>
      <rPr>
        <b/>
        <sz val="10"/>
        <rFont val="Arial"/>
        <family val="2"/>
      </rPr>
      <t>Vahva salaus</t>
    </r>
    <r>
      <rPr>
        <sz val="10"/>
        <rFont val="Arial"/>
        <family val="2"/>
      </rPr>
      <t xml:space="preserve">
Integraatioratkaisu tukee vahvaa salausta (esim. AES) sisäisten ja ulkoisten järjestelmien välillä.</t>
    </r>
  </si>
  <si>
    <r>
      <t xml:space="preserve">Palvelun integraatioiden ja rajapintojen oikeuksien rajoittaminen
</t>
    </r>
    <r>
      <rPr>
        <sz val="10"/>
        <rFont val="Arial"/>
        <family val="2"/>
      </rPr>
      <t>Toimittajan tulee toteuttaa kaikki rajapinnat siten, että niihin liittyvillä palveluilla ja tunnuksilla on mahdollisimman rajoitetut oikeudet.</t>
    </r>
    <r>
      <rPr>
        <b/>
        <sz val="10"/>
        <rFont val="Arial"/>
        <family val="2"/>
      </rPr>
      <t xml:space="preserve"> </t>
    </r>
    <r>
      <rPr>
        <sz val="10"/>
        <rFont val="Arial"/>
        <family val="2"/>
      </rPr>
      <t>Toimittajan tulee estää Asiakkaan järjestelmään tallentaman datan välittäminen kolmansille osapuolille, ellei Asiakas ole etukäteen antanut tähän kirjallista lupaa.</t>
    </r>
  </si>
  <si>
    <r>
      <t xml:space="preserve">Massalataukset ja datamigraatio
</t>
    </r>
    <r>
      <rPr>
        <sz val="10"/>
        <rFont val="Arial"/>
        <family val="2"/>
      </rPr>
      <t xml:space="preserve">Järjestelmä tarjoaa työkalut datamigraatioille tai siihen on mahdollista toteuttaa massalatausliittymä datan siirtoa varten. Tarvittavat datamigraatiot ja massalataukset toteutetaan osana käyttöönottoprojektia. </t>
    </r>
  </si>
  <si>
    <r>
      <t xml:space="preserve">Tiedon siirto erillisiin tietovarastoihin ja raportointiympäristöihin
</t>
    </r>
    <r>
      <rPr>
        <sz val="10"/>
        <rFont val="Arial"/>
        <family val="2"/>
      </rPr>
      <t>Ratkaisusta on mahdollista hakea tietoa Asiakkaan tietovarastoihin ja ulkoisiin raportointiympäristöihin (läh. Microsoft PowerBI, tai vastaava analytiikkaympäristö).</t>
    </r>
  </si>
  <si>
    <r>
      <t xml:space="preserve">Ohjelmistorobotiikan käyttöoikeus
</t>
    </r>
    <r>
      <rPr>
        <sz val="10"/>
        <rFont val="Arial"/>
        <family val="2"/>
      </rPr>
      <t xml:space="preserve">Toimittajan järjestelmä mahdollistaa Tilaajan tai Tilaajan ohjelmistorobotiikan palveluntarjoajan käyttää järjestelmää ohjelmistorobotin avulla. Toimittaja vastaa, että ohjelmistorobotille on saatavissa tarvittavat käyttöoikeudet järjestelmään. </t>
    </r>
  </si>
  <si>
    <r>
      <t xml:space="preserve">Sähköpostipalveluiden tuki
</t>
    </r>
    <r>
      <rPr>
        <sz val="10"/>
        <rFont val="Arial"/>
        <family val="2"/>
      </rPr>
      <t>Järjestelmän tukee yleisimpiä sähköpostipalveluita ja -protokollia natiivisti. Asiakas pystyy määrittämään järjestelmän lähettämään sähköpostia esim. Tiedottamistarpeissa.</t>
    </r>
  </si>
  <si>
    <r>
      <t xml:space="preserve">Kytkettävyys keskitettyyn lokipalveluun
</t>
    </r>
    <r>
      <rPr>
        <sz val="10"/>
        <rFont val="Arial"/>
        <family val="2"/>
      </rPr>
      <t>Järjestelmän tuottama lokitieto (virheloki, tietoturvaloki, jne. järjestelmän lokittama lokidata) tulee voida integroida ulkoiseen, Asiakkaan järjestämään keskitettyyn lokipalveluun.</t>
    </r>
  </si>
  <si>
    <t>Muut integraatioteknologiavaatimukset</t>
  </si>
  <si>
    <t>Esim. integraatioratkaisun käyttö, pääsy ODBC:llä kantaan tms</t>
  </si>
  <si>
    <t>Skeemat ja standardit</t>
  </si>
  <si>
    <t xml:space="preserve">Tähän integraatioiden tietomalleja ja skeemoja koskevat vaatimukset. Esim. HL7, WFS, WMS, 3D Tiles Pintamallit tms. </t>
  </si>
  <si>
    <t>3.4.2 Valmiit integraatiot</t>
  </si>
  <si>
    <t>Järjestelmä sisältää seuraavat valmiit integraatiot. Valmiilla integraatiolla tarkoitetaan, että tarjottu järjestelmä on jossain tuotantokäytössä olevassa aikaisemmassa toimituksessa integroitu alla kuvattuun toiseen järjestelmään ja tämän integraatiototeutuksen dokumentaatio on tarjoajan ja Asiakkaan hyödynnettävissä tässä toimituksessa.</t>
  </si>
  <si>
    <t>Näin voidaan antaa vähän pisteitä sellaisiin järjestelmiin, joissa on jo tehty toteutus tiettyyn kunnan jo käyttämään järjestelmään. Tämä nopeuttaa toteutusta ja parantaa integraation laatua (vähentää virheitä)</t>
  </si>
  <si>
    <r>
      <t xml:space="preserve">Valmis integraatio X-järjestelmään
</t>
    </r>
    <r>
      <rPr>
        <sz val="10"/>
        <rFont val="Arial"/>
        <family val="2"/>
      </rPr>
      <t xml:space="preserve">Järjestelmä sisältää valmiin integraation Liitteessä X kuvatun integraation (integraatio numero X) ko. kuvatulla tietosisällöllä järjestelmään X. </t>
    </r>
  </si>
  <si>
    <t>Tukea ja sovellusylläpitoa koskevat vaatimukset</t>
  </si>
  <si>
    <r>
      <t xml:space="preserve">Tukea ja sovellusylläpitoa koskevat vaatimukset on jäsennetty tähän välilehteen seuraavasti:
</t>
    </r>
    <r>
      <rPr>
        <sz val="10"/>
        <color theme="1"/>
        <rFont val="Arial"/>
        <family val="2"/>
      </rPr>
      <t>4.1 Järjestelmän 2. tason tuen ja ylläpidon yleiset vaatimukset
4.2 Asiantuntijatuki
4.3 Sovellusylläpito
4.4 Palvelunhallintaprosessit, välineet ja raportointi</t>
    </r>
  </si>
  <si>
    <t>4. Tuki ja ylläpito</t>
  </si>
  <si>
    <t xml:space="preserve">Tämä välilehti kuvaa tuki- ja sovellusylläpitopalvelun vaatimuksia.
Sovellustuen ja ylläpidon osaaminen ja sujuva palveluprosessi on asiakas- ja käyttäjäkokemuksen varmistamiseksi keskeistä. Toimittajan tulee aktiivisesti kehittää Palvelujaan ja yhdessä Tilaajan kanssa teknistä ympäristöä siten, että häiriöiden määrä pienenee ja loppukäyttäjän palvelukokema paranee.		
</t>
  </si>
  <si>
    <t>Selvityspyynnöt on koottu välilehdelle Selvitykset.
Tähän vertailukriteeriin liittyvät selvitykset on koottu välilehdelle Selvitykset alaotsikon S4 alle.</t>
  </si>
  <si>
    <t>4.1 Järjestelmän 2. tason tuen ja ylläpidon yleiset vaatimukset</t>
  </si>
  <si>
    <r>
      <t xml:space="preserve">Ylläpitopalvelun tarjoaminen
</t>
    </r>
    <r>
      <rPr>
        <sz val="10"/>
        <rFont val="Arial"/>
        <family val="2"/>
      </rPr>
      <t>Toimittaja tarjoaa Asiakkaalle toimittamansa järjestelmän sovellusylläpitoa eli 2. tason tuki- ja ylläpitopalveluita. Ylläpitopalveluun kuuluva tuki tarjotaan Hintaliitteessä annettavan hinnan mukaan ja jatkuvaan palveluun kuulumattomat muutos- ja kehitystyöt toteutetaan Hintaliitteen roolien päivähintojen mukaisesti.</t>
    </r>
  </si>
  <si>
    <r>
      <rPr>
        <b/>
        <sz val="10"/>
        <rFont val="Arial"/>
        <family val="2"/>
      </rPr>
      <t>Ylläpito koko järjestelmäkokonaisuudelle</t>
    </r>
    <r>
      <rPr>
        <sz val="10"/>
        <rFont val="Arial"/>
        <family val="2"/>
      </rPr>
      <t xml:space="preserve">
Toimittaja tarjoaa sovellusylläpitopalvelua koko toimittamalleen kokonaisuudelle - kaikille sen sovelluksille ja osille.</t>
    </r>
  </si>
  <si>
    <r>
      <rPr>
        <b/>
        <sz val="10"/>
        <rFont val="Arial"/>
        <family val="2"/>
      </rPr>
      <t>Ylläpidon palvelutasoluokat - perustaso</t>
    </r>
    <r>
      <rPr>
        <sz val="10"/>
        <rFont val="Arial"/>
        <family val="2"/>
      </rPr>
      <t xml:space="preserve">
Toimittaja tarjoaa tukipalvelua ja sovellusylläpitoa tarjouspyynnön liitteessä 2 Sovellusylläpidon palvelutasoluokan P1L2 mukaisesti:
- Palveluaika: P1: arkisin klo 8-16
- Palveluvaste: L2: Kriittisen häiriön reagointiaika 4 h, rakaisuaika 1 tp</t>
    </r>
  </si>
  <si>
    <r>
      <rPr>
        <b/>
        <sz val="10"/>
        <rFont val="Arial"/>
        <family val="2"/>
      </rPr>
      <t>Ylläpidon palvelutasoluokat - laajennettu</t>
    </r>
    <r>
      <rPr>
        <sz val="10"/>
        <rFont val="Arial"/>
        <family val="2"/>
      </rPr>
      <t xml:space="preserve">
Toimittaja tarjoaa vaihtoehtoisesti tukipalvelua ja sovellusylläpitoa tarjouspyynnön liitteessä 2 kuvatun Sovellusylläpidon palvelutasoluokan P2L2 mukaisesti:
- Palveluaika: P2: arkisin klo 7-19
- Palveluvaste: L2: Kriittisen häiriön reagointiaika 4 h, rakaisuaika 1 tp</t>
    </r>
  </si>
  <si>
    <t>Sovitettava SLA-luokituksiin ja järjestelmäkohtaisiin tarpeisiin</t>
  </si>
  <si>
    <r>
      <t xml:space="preserve">Osaamisen ylläpito
</t>
    </r>
    <r>
      <rPr>
        <sz val="10"/>
        <rFont val="Arial"/>
        <family val="2"/>
      </rPr>
      <t>Toimittaja huolehtii sovitun mukaisen sovellusylläpitopalvelun suorittamiseen vaadittavan osaamisen hankkimisesta ja ylläpidosta koko sopimuskauden. Tämä sisältää sekä teknisen osaamisen ylläpidon että riittävän sovelluksiin liittyvän liiketoiminnallisen merkityksen ymmärryksen ylläpidon.</t>
    </r>
    <r>
      <rPr>
        <b/>
        <sz val="10"/>
        <rFont val="Arial"/>
        <family val="2"/>
      </rPr>
      <t xml:space="preserve"> </t>
    </r>
  </si>
  <si>
    <r>
      <t xml:space="preserve">Resurssien hallinta
</t>
    </r>
    <r>
      <rPr>
        <sz val="10"/>
        <rFont val="Arial"/>
        <family val="2"/>
      </rPr>
      <t>Toimittaja huolehtii siitä, että tuki- ja ylläpitopalveluun on varattu aina riittävä määrä resursseja sisältäen lomat, sairastapaukset ja muut varahenkilötarpeet.</t>
    </r>
  </si>
  <si>
    <r>
      <t xml:space="preserve">Osaamisen hajauttaminen
</t>
    </r>
    <r>
      <rPr>
        <sz val="10"/>
        <rFont val="Arial"/>
        <family val="2"/>
      </rPr>
      <t>Mikään tuki- ja ylläpitopalvelussa oleva teknologia tai toiminto ei ole Toimittajalla vain yhden asiantuntuntijan varassa.</t>
    </r>
    <r>
      <rPr>
        <b/>
        <sz val="10"/>
        <rFont val="Arial"/>
        <family val="2"/>
      </rPr>
      <t xml:space="preserve"> </t>
    </r>
    <r>
      <rPr>
        <sz val="10"/>
        <rFont val="Arial"/>
        <family val="2"/>
      </rPr>
      <t>Varahenkilön osaamistaso on samaa tasoa kuin ensisijaisen asiantuntijan.</t>
    </r>
  </si>
  <si>
    <r>
      <t xml:space="preserve">Ennaltaehkäisy
</t>
    </r>
    <r>
      <rPr>
        <sz val="10"/>
        <rFont val="Arial"/>
        <family val="2"/>
      </rPr>
      <t>Toimittajalla on malli häiriöiden ja ongelmien ennaltaehkäisyyn. Toimittaja seuraa Palvelun kohteita ja nostaa säännöllisesti ja oma-aloitteisesti esiin Järjestelmän toimivuuden parantamiseksi kehitysehdotuksia, joita se analysoiden esittelee Asiakkaalle toteutettavaksi. Ennaltaehkäisy on täsmällisesti vastuutettu.</t>
    </r>
  </si>
  <si>
    <t>4.2 ITSM-järjestelmien välinen integraatio</t>
  </si>
  <si>
    <t>&lt;kuvatkaa tähän, miten tukipyyntöjen hallinnan järjestelmiä käytetään. Jos kunnalla on oma tukipyyntöjen hallintajärjestelmä (ITSM-järjestelmä, esim. Efecte tai ServiceNow), kuvatkaa tuleeko Toimittajan käyttää tätä vai käyttääkö Toimittaja omia tukipyyntöjen toiminnanohjausvälineitään ja kytkeytyy kunnan ITSM-järjestelmään integraatiolla vai eikö Toimittajan tukipyyntöjenhallintaa kytketä teknisesti Asiakkaan tukipyyntöjen hallintaratkaisuihin lainkaan.&gt;</t>
  </si>
  <si>
    <t>&lt;Tähän on kuvattu yksinkertainen ITSM-järjestelmien välinen sähköposti-integraatio. Poistakaa tämä rivi ja kolme seuraavaa vaatimusta, jos integraatiota ei toteuteta lainkaan.
Toimittajan palvelunhallintaprosessit ja mahdolliset välineet tulee integroida Asiakkaan ITSM-järjestelmään vähintään yksinkertaisella sähköposti-integraatiolla.
Kun Asiakkaan loppukäyttäjä ottaa yhteyttä Asiakkaan Service Deskiin (ulkoistettu palvelu), Asiakkaan Service Desk luo tukipyyntötiketin omaan toiminnanohjausjärjestelmäänsä ja tästä syntyy reaaliaikaisesti tiketti myös kunnan ITSM-järjestelmään. Kun Service desk havaitsee, että tarvitaan tässä hankittavan järjestelmän sovellusylläpidon (2. taso) tukea, Service Desk lähettää Toimittajan määrittämään sähköpostiosoitteeseen tukipyynnön Asiakkaan ITSM-järjestelmän sähköpostitoiminnolla. Asiakkaan ITSM-järjestelmä lisää viestiin ns. vesileimatekstin ja tikettinumeron viestin otsikkoon. Toimittaja ottaa sähköpostin kautta tulleen tukipyynnön käsittelyyn ja viestii käsittelyn vaiheista ja tukipyynnön valmistumisesta vastaamalla ko. sähköpostiin (reply). Tällöin vastaussähköpostin viesti tallentuu automaattisesti Asiakkaan ko. tukipyyntöä koskevaan tikettiin.</t>
  </si>
  <si>
    <r>
      <t xml:space="preserve">Tukisähköpostilaatikko
</t>
    </r>
    <r>
      <rPr>
        <sz val="10"/>
        <rFont val="Arial"/>
        <family val="2"/>
      </rPr>
      <t>Toimittaja järjestää tietyn sähkpostilaatikon tukipalvelua varten. Asiakas voi lähettää tänne tukipyyntöjä omasta ITSM-järjestelmästään.</t>
    </r>
    <r>
      <rPr>
        <b/>
        <sz val="10"/>
        <rFont val="Arial"/>
        <family val="2"/>
      </rPr>
      <t xml:space="preserve">
Mikäli vaihtoehtoisesti toteutatte suoran ITSM-välineiden integraation järjestelmien rajapintojen välillä, voitte vastata tähän vaatimukseen kyllä.</t>
    </r>
  </si>
  <si>
    <r>
      <t xml:space="preserve">Vastausten toimittaminen Vastaa-toiminnolla
</t>
    </r>
    <r>
      <rPr>
        <sz val="10"/>
        <rFont val="Arial"/>
        <family val="2"/>
      </rPr>
      <t xml:space="preserve">Toimittaja toimittaa vastauksensa ja tukipyynnön valmistumisilmoituksen sähköpostin Vastaa-komennolla sille tulleeseen sähköpostiin. Toimittaja kirjaa viestiin keskeiset käsittelyn ja valmistumisen tiedot.
</t>
    </r>
    <r>
      <rPr>
        <b/>
        <sz val="10"/>
        <rFont val="Arial"/>
        <family val="2"/>
      </rPr>
      <t>Mikäli vaihtoehtoisesti toteutatte suoran ITSM-välineiden integraation järjestelmien rajapintojen välillä, voitte vastata tähän vaatimukseen kyllä.</t>
    </r>
  </si>
  <si>
    <r>
      <t xml:space="preserve">Tiketöintivälineintegraatio
</t>
    </r>
    <r>
      <rPr>
        <sz val="10"/>
        <rFont val="Arial"/>
        <family val="2"/>
      </rPr>
      <t xml:space="preserve">Toimittaja toteuttaa osana käyttöönottoa kaksisuuntaisen ja lähes reaaliaikaisen (alle 1 min viive) integraation oman ITSM-välineensä ja Asiakkaan ITSM-välineen välille integraatiorajapintojen avulla (ei sähköposti-integraatio) häiriötiketeille ja yksinkertaisille palvelupyynnöille (request) sovellusylläpidon tikettien käsittelyyn. 
</t>
    </r>
    <r>
      <rPr>
        <b/>
        <sz val="10"/>
        <rFont val="Arial"/>
        <family val="2"/>
      </rPr>
      <t xml:space="preserve">
Tämä vaatimus on Asiakkaalle optionaalinen eikä sitä tarvitse vielä hinnoitella tarjouspyyntöön. Tässä vastaus kuvaa vain Tarjoajan valmiutta toteuttaa ko. integraatio. Mahdollisesta tällaisesta "syvemmästä" ITSM-integraatiosta sovitaan yhdessä sopimuskaudella tarvittaessa erikseen ja se hinnoitellaan asiantuntijatyön yksikköhintojen mukaisesti. </t>
    </r>
  </si>
  <si>
    <t>4.3 Asiantuntijatuki</t>
  </si>
  <si>
    <r>
      <rPr>
        <b/>
        <sz val="10"/>
        <rFont val="Arial"/>
        <family val="2"/>
      </rPr>
      <t>Asiantuntijatuki ja häiriönhallinta</t>
    </r>
    <r>
      <rPr>
        <sz val="10"/>
        <rFont val="Arial"/>
        <family val="2"/>
      </rPr>
      <t xml:space="preserve">
Tarjoajan tulee tarjota ns. toisen tason tukeaa tarjoamalleen järjestelmälle.  Tarjoajan asiantuntijatukeen ottavat puhelimitse yhteyttä lähinnä Asiakkaan  yhteyshenkilöt, pääkäyttäjät sekä mahdollisesti Asiakkaan Service desk. Loppukäyttäjät ottavat ensisijaisesti yhteyttä 1. tason tukeen - Asiakkaan Service deskiin ja vasta täältä tai pääkäyttäjän toimesta otetaan yhteys Toimittajan tukeen, mikäli on syytä olettaa, että vika on Toimittajan vastuulla olevassa Palvelussa. 
Toisen tason tukeen kuuluvat mm. järjestelmää koskevien tukipyyntöjen vastaanotto yhden 2. tason palvelupisteen kautta, tukipyyntöjen analysointi, luokittelu ja käsittely sekä ratkaisu palvelutasojen mukaisesti sekä tukipyyntöjen eskalointi, käsittelyn kolmansien osapuolten koordinointi, seuranta ja viestintä.
Selvyyden vuoksi todetaan, että järjestelmän ulkoisilla käyttäjillä (kuntalaisilla) EI ole oikeutta ottaa yhteyttä Toimittajan 2. tason sovellustukeen.
</t>
    </r>
  </si>
  <si>
    <t>Tarkistakaa malli kunnassa käytettävän mallin mukaiseksi</t>
  </si>
  <si>
    <r>
      <t>Tukipyyntöjen hallintaprosessi</t>
    </r>
    <r>
      <rPr>
        <sz val="10"/>
        <rFont val="Arial"/>
        <family val="2"/>
      </rPr>
      <t xml:space="preserve">
Toimittajalla on tukipyyntöjen hallintaprosessi, joka kattaa häiriöiden (incident) lisäksi asiakkaiden avainhenkilöiden neuvontapalvelun (support) sekä palvelupyyntöjen vastaanoton ja käsittelyn (customer request management)</t>
    </r>
  </si>
  <si>
    <r>
      <t xml:space="preserve">Prosessien yhteensopivuus
</t>
    </r>
    <r>
      <rPr>
        <sz val="10"/>
        <rFont val="Arial"/>
        <family val="2"/>
      </rPr>
      <t>Toimittajan ylläpitoprosessit sovitetaan Asiakkaan yleisiin palvelunhallintaprosesseihin vähintään rajapinnoiltaan (ks. Sopimusmallin liite 4.3, Palvelunhallinta ja palveluyhteistyö). Toimintamallin yksityiskohdat sovitaan tarkemmin käyttöönottoprojektissa.</t>
    </r>
  </si>
  <si>
    <r>
      <rPr>
        <b/>
        <sz val="10"/>
        <rFont val="Arial"/>
        <family val="2"/>
      </rPr>
      <t>Yhteydenotto-oikeus</t>
    </r>
    <r>
      <rPr>
        <sz val="10"/>
        <rFont val="Arial"/>
        <family val="2"/>
      </rPr>
      <t xml:space="preserve">
Sekä Asiakkaan Service Deskillä, toimitetun järjestelmän pääkäyttäjillä että Asiakkaan IT-järjestelmäasiantuntijoilla on oikeus ottaa yhteyttä Toimittajan tukeen silloin, kun ensiarvion pohjalta on perusteltua olettaa, että tukipyynnön oikea vastuutaho on Toimittaja toimitetun järjestelmän ylläpitäjänä.
</t>
    </r>
  </si>
  <si>
    <r>
      <t xml:space="preserve">Tukipyyntöjen yhteydenottokanavat - pääkanavat
</t>
    </r>
    <r>
      <rPr>
        <sz val="10"/>
        <rFont val="Arial"/>
        <family val="2"/>
      </rPr>
      <t>Asiakkaan yhteyshenkilöt ja Service Desk voivat jättää tukipyyntönsä Toimittajalle sekä toteutetun tukipyyntötiketti-integraation (sis sähköpostin) kautta että kiireellisissä tapauksissa puhelimitse.</t>
    </r>
    <r>
      <rPr>
        <b/>
        <sz val="10"/>
        <rFont val="Arial"/>
        <family val="2"/>
      </rPr>
      <t xml:space="preserve"> </t>
    </r>
  </si>
  <si>
    <r>
      <rPr>
        <b/>
        <sz val="10"/>
        <rFont val="Arial"/>
        <family val="2"/>
      </rPr>
      <t>Yhteydenottokanavat 2: Toimittajan palveluportaali</t>
    </r>
    <r>
      <rPr>
        <sz val="10"/>
        <rFont val="Arial"/>
        <family val="2"/>
      </rPr>
      <t xml:space="preserve">
Toimittaja tarjoaa Asiakkaalle mahdollisuuden ottaa yhteyttä Toimittajan tukeen Toimittajan palveluportaalin kautta.
</t>
    </r>
  </si>
  <si>
    <r>
      <rPr>
        <b/>
        <sz val="10"/>
        <rFont val="Arial"/>
        <family val="2"/>
      </rPr>
      <t>Yhteydenottokanavat 3: Chat-palvelu</t>
    </r>
    <r>
      <rPr>
        <sz val="10"/>
        <rFont val="Arial"/>
        <family val="2"/>
      </rPr>
      <t xml:space="preserve">
Toimittaja tarjoaa Asiakkaalle mahdollisuuden ottaa yhteyttä  Toimittajan tukeen sähköisellä chat-palvelulla (tai vastavaalla ratkaisulla).</t>
    </r>
  </si>
  <si>
    <t>Tarvitaanko?</t>
  </si>
  <si>
    <r>
      <rPr>
        <b/>
        <sz val="10"/>
        <rFont val="Arial"/>
        <family val="2"/>
      </rPr>
      <t>Palvelu suomen kielellä</t>
    </r>
    <r>
      <rPr>
        <sz val="10"/>
        <rFont val="Arial"/>
        <family val="2"/>
      </rPr>
      <t xml:space="preserve">
Toimittaja tarjoaa 2. tason sovelllustukipalvelut kaikkina palveluaikoina sujuvalla puhutulla ja kirjallisella suomen kielellä.
</t>
    </r>
  </si>
  <si>
    <r>
      <rPr>
        <b/>
        <sz val="10"/>
        <rFont val="Arial"/>
        <family val="2"/>
      </rPr>
      <t>Tukipuhelu paikallisverkkomaksulla</t>
    </r>
    <r>
      <rPr>
        <sz val="10"/>
        <rFont val="Arial"/>
        <family val="2"/>
      </rPr>
      <t xml:space="preserve">
Toimittaja voi veloittaa sille soitetuista tukipuheluista enintään paikallisverkkomaksun tai normaalin ulkomaanpuhelumaksun (ei ns. maksullista tukipuhelinta). 
</t>
    </r>
  </si>
  <si>
    <r>
      <rPr>
        <b/>
        <sz val="10"/>
        <rFont val="Arial"/>
        <family val="2"/>
      </rPr>
      <t xml:space="preserve">Koordinointi </t>
    </r>
    <r>
      <rPr>
        <sz val="10"/>
        <rFont val="Arial"/>
        <family val="2"/>
      </rPr>
      <t xml:space="preserve">
Toimittajan tukipalvelu hälyttää tarvittaessa ja ohjeistuksen mukaan apuun Asiakkaan vastuuhenkilöt tai kolmannen osapuolen (esim. järjestelmän järjestelmävalmistaja tai teknologiatoimittajat) edustajat. Toimittaja koordinoi järjestelmän korjaustoimenpiteet yhdessä Asiakkaan ja Asiakkaan Service Deskin kanssa. </t>
    </r>
  </si>
  <si>
    <r>
      <rPr>
        <b/>
        <sz val="10"/>
        <rFont val="Arial"/>
        <family val="2"/>
      </rPr>
      <t>Toiminta Asiakkaan Service Deskin ohjauksessa</t>
    </r>
    <r>
      <rPr>
        <sz val="10"/>
        <rFont val="Arial"/>
        <family val="2"/>
      </rPr>
      <t xml:space="preserve">
Asiakkaan ns. 1. tason järjestelmätukipisteellä (Service Desk) on oikeus johtaa jo koordinoida toimitetun järjestelmän häiriönselvitystä ja Toimittajaa 2. tason tuen toimittajana häiriö- ja ongelmatilanteissa. Toimittajan tulee tiedottaa Asiakkaan sovittavien avainhenkilöiden lisäksi myös Asiakkaan Service Deskiä Toimittajan vastuulla olevan häiriön selvityksen etenemisestä ja ratkaisusta.
</t>
    </r>
  </si>
  <si>
    <r>
      <t>Priorisointi</t>
    </r>
    <r>
      <rPr>
        <sz val="10"/>
        <rFont val="Arial"/>
        <family val="2"/>
      </rPr>
      <t xml:space="preserve">
Toimittaja priorisoi ja käsittelee häiriöt sovittujen palvelutasotavoitteiden ja häiriöluokituksen mukaisesti.</t>
    </r>
  </si>
  <si>
    <r>
      <t>Tukipyyntöjen käsittely</t>
    </r>
    <r>
      <rPr>
        <sz val="10"/>
        <rFont val="Arial"/>
        <family val="2"/>
      </rPr>
      <t xml:space="preserve">
Toimittaja käsittelee ja mahdollisuuksien mukaan ratkaisee sille tulleet tukipyynnöt sovittujen palvelutasojen mukaisesti. </t>
    </r>
  </si>
  <si>
    <r>
      <rPr>
        <b/>
        <sz val="10"/>
        <rFont val="Arial"/>
        <family val="2"/>
      </rPr>
      <t>Häiriönselvitystuki</t>
    </r>
    <r>
      <rPr>
        <sz val="10"/>
        <rFont val="Arial"/>
        <family val="2"/>
      </rPr>
      <t xml:space="preserve">
Toimittajalla on häiriönselvitystukivelvollisuus sille ohjatuissa häiriöissä. Asiakas ja Asiakkaan Service Desk ohjaa häiriötiketin Toimittajan tukeen vain silloin, kun on syytä olettaa, että häiriö koskee Toimittajan vastuulla olevaa Palvelua. Toimittaja ei voi veloittaa häiriönselvityksestä erikseen, vaikka häiriön syy ei lopulta olisikaan Toimittajan Palvelussa, ellei häiriön syyn selvittämisen erikseen veloitettavuutta ole Asiakkaan kanssa tapauskohtaisesti etukäteen sovittu.
</t>
    </r>
  </si>
  <si>
    <r>
      <rPr>
        <b/>
        <sz val="10"/>
        <rFont val="Arial"/>
        <family val="2"/>
      </rPr>
      <t xml:space="preserve">Tukipyynnön etenemisen seuranta </t>
    </r>
    <r>
      <rPr>
        <sz val="10"/>
        <rFont val="Arial"/>
        <family val="2"/>
      </rPr>
      <t xml:space="preserve">
Asiakkaan tulee voida seurata Toimittajan vastuulla olevan tukipyynnön tilaa. Ensisijaisesti Asiakas voi itse seurata tukipyyntönsä tilaa Toimittajan tarjoamin sähköisin välinein tai tiketti-integraation tai automaattisen notifikaatiotoiminnallisuuden kautta.
</t>
    </r>
  </si>
  <si>
    <r>
      <rPr>
        <b/>
        <sz val="10"/>
        <rFont val="Arial"/>
        <family val="2"/>
      </rPr>
      <t>Neuvontapalvelu</t>
    </r>
    <r>
      <rPr>
        <sz val="10"/>
        <rFont val="Arial"/>
        <family val="2"/>
      </rPr>
      <t xml:space="preserve">
Toimittajan tukipalvelu kattaa myös käytön opastuksen häiriötilanteissa.
</t>
    </r>
  </si>
  <si>
    <r>
      <rPr>
        <b/>
        <sz val="10"/>
        <rFont val="Arial"/>
        <family val="2"/>
      </rPr>
      <t>Tukipyynnön sulkemisvastuu</t>
    </r>
    <r>
      <rPr>
        <sz val="10"/>
        <rFont val="Arial"/>
        <family val="2"/>
      </rPr>
      <t xml:space="preserve"> 
Toimittaja huolehtii vastaanottamiensa tukipyyntöjen loppunsaattamisesta riippumatta siitä toteuttaako se itse tukipyynnön loppuun saakka. Toimittaja voi sulkea tukipyynnön vasta, kun se on varmistanut palvelupyynnön toteutuneen loppuun saakka.
</t>
    </r>
  </si>
  <si>
    <r>
      <rPr>
        <b/>
        <sz val="10"/>
        <rFont val="Arial"/>
        <family val="2"/>
      </rPr>
      <t>Ratkaisujen taltioiminen</t>
    </r>
    <r>
      <rPr>
        <sz val="10"/>
        <rFont val="Arial"/>
        <family val="2"/>
      </rPr>
      <t xml:space="preserve">
Toimittaja dokumentoi palvelupyyntöjen lisäksi keskeiset ohjeet ja häiriötilanteiden ratkaisut ratkaisukantaan.
</t>
    </r>
  </si>
  <si>
    <r>
      <rPr>
        <b/>
        <sz val="10"/>
        <rFont val="Arial"/>
        <family val="2"/>
      </rPr>
      <t>Ratkaisujen saatavuus asiakkaalle</t>
    </r>
    <r>
      <rPr>
        <sz val="10"/>
        <rFont val="Arial"/>
        <family val="2"/>
      </rPr>
      <t xml:space="preserve">
Toimittaja taltioi käsitelemiensä tukipyyntöjen ratkaisut. Toimittaja toimittaa Asiakkaan tukipyyntöjen ratkaisut Asiakasta koskevilta osin Asiakkaalle pyydettäessä.
</t>
    </r>
  </si>
  <si>
    <r>
      <rPr>
        <b/>
        <sz val="10"/>
        <rFont val="Arial"/>
        <family val="2"/>
      </rPr>
      <t>Tukipyyntöjen ja häiriöiden raportointi</t>
    </r>
    <r>
      <rPr>
        <sz val="10"/>
        <rFont val="Arial"/>
        <family val="2"/>
      </rPr>
      <t xml:space="preserve">
Toimittaja raportoi tukipyynnöt ja niiden käsittelyajat tukipyyntötyypeittäin ja tukipyyntöihin kuuluvat häiriöt kriittisyysluokittain yhdessä sovittavan raportointiaikataulun mukaisesti.</t>
    </r>
  </si>
  <si>
    <t>4.4 Sovellusylläpito</t>
  </si>
  <si>
    <t>Sovellusylläpitopalvelu täydentää reagoivaa tukipalvelua jatkuvalla ja ennakoivalla järjestelmän, asiakaskohtaisen sovituksen ja räätälöinnin sekä näihin liittyvien palvelujen kunnossapidolla ja toimintakyvyn varmistamisella sekä pääkäyttäjien tukipalvelulla.</t>
  </si>
  <si>
    <r>
      <rPr>
        <b/>
        <sz val="10"/>
        <rFont val="Arial"/>
        <family val="2"/>
      </rPr>
      <t>Ylläpitotakuu - aikaisemmat versiot</t>
    </r>
    <r>
      <rPr>
        <sz val="10"/>
        <rFont val="Arial"/>
        <family val="2"/>
      </rPr>
      <t xml:space="preserve">
Toimittaja takaa ja varmistaa, että se tarjoaa ylläpito- ja tukipalvelua  myös sen Asiakkaalle toimittamille vanhoille asiakaskohtaisille järjestelmäversioille vähintään kaksi pääversiota ja vähintään kaksi vuotta taaksepäin samalla laadulla kuin uusille huomioiden myös mahdolliset toteutetut asiakaskohtaiset sovitukset. Huom. valmisohjelmistotuotteessa, taustateknologiassa (esim. käyttöjärjestelmät ja tietokannat) noudatetaan muilta osin näiden ratkaisujen teknologia- ja järjestelmävalmistajien ylläpito- ja tukipolitiikkaa.
</t>
    </r>
  </si>
  <si>
    <r>
      <t xml:space="preserve">Virheenkorjauspäivitykset
</t>
    </r>
    <r>
      <rPr>
        <sz val="10"/>
        <rFont val="Arial"/>
        <family val="2"/>
      </rPr>
      <t xml:space="preserve">Toimittaja seuraa ja hallitsee omalla vastuullaan olevia toimitetun järjestelmän kokonaisuuksia (esim. asiakaskohtainen parametrointi, järjestelmäratkaisu, integraatiot) koskevia virheitä. Toimittaja kokoaa Asiakkaalle toimittamansa järjestelmän tai sen parametroinnin (Asiakaskohtaisen sovituksen) virheiden korjaukset korjauspäivityksiksi (sekä ns. hot-fixit että bug-fixit) ja asentaa päivitykset tuotantoon multitenant-SaaS-palvelun päivityskäytännön mukaisesti tai asiakaskohtaisten ympäristöjen kohdalla Asiakkaan kanssa sovittavana ajankohtana. Toimittaja tiedottaa Asiakasta virheenkorjauspäivityksistä. Virheenkorjauspäivitykset ja niiden asentaminen kuuluvat Palvelun käyttöoikeus- ja ylläpitomaksuun.
</t>
    </r>
  </si>
  <si>
    <r>
      <rPr>
        <b/>
        <sz val="10"/>
        <rFont val="Arial"/>
        <family val="2"/>
      </rPr>
      <t>Tietoturvapäivitykset</t>
    </r>
    <r>
      <rPr>
        <sz val="10"/>
        <rFont val="Arial"/>
        <family val="2"/>
      </rPr>
      <t xml:space="preserve">
Toimittaja seuraa toimittamansa järjestelmän teknologiaratkaisujen haavoittuvuuksia ja lähtee ratkaisemaan haavoittuvuuksien korjauksia viipymättä haavoittuvuuden tai tietoturvariskin havaittuaan. Toimittaja kokoaa järjestelmän tietoturvapäivitykset asennettaviksi paketeiksi ja asentaa päivitykset tuotantoon multitenant-ratkaisuissa viipymättä ja Asiakaskohtaisessa ympäristössä Asiakkaan kanssa sovittavana ajankohtana. Toimittaja tiedottaa Asiakasta haavoittuvuuksista ja tietoturvapäivitysten toteuttamisesta. Tietoturvapäivitykset ja niiden asentaminen kuuluvat Palvelun käyttöoikeus- ja ylläpitomaksuun.
</t>
    </r>
  </si>
  <si>
    <r>
      <rPr>
        <b/>
        <sz val="10"/>
        <rFont val="Arial"/>
        <family val="2"/>
      </rPr>
      <t>Järjestelmän uudet versiot</t>
    </r>
    <r>
      <rPr>
        <sz val="10"/>
        <rFont val="Arial"/>
        <family val="2"/>
      </rPr>
      <t xml:space="preserve">
Toimittaja kehittää toimittamaansa valmisohjelmistopohjaista järjestelmää ja tarjoaa Asiakkaan saatavaksi järjestelmän ja sen osateknologioiden uudet pääversiot. Toimittaja kokoaa järjestelmän uudet versiot asennettaaviksi paketeiksi ja toteuttaa itsenäisesti multitenant-ympäristöjen pääversioiden päivitykset. Asiakaskohtaisten ympäristöjen kohdalla Toimittaja sopii Asiakkaan kanssa, milloin ja miten uudet asiakakohtaiset versiot otetaan käyttöön. 
Uudet versiot kuuluvat Palvelun käyttöoikeus- ja ylläpitomaksuun. Varsinaisesta asentamisesta sovitaan erikseen eikä uusien pääversioiden asentamista tarvitse sisällyttää jatkuvan palvelun vakiohintaan.</t>
    </r>
  </si>
  <si>
    <r>
      <rPr>
        <b/>
        <sz val="10"/>
        <rFont val="Arial"/>
        <family val="2"/>
      </rPr>
      <t>Uusien versioiden toimivuuden varmistaminen</t>
    </r>
    <r>
      <rPr>
        <sz val="10"/>
        <rFont val="Arial"/>
        <family val="2"/>
      </rPr>
      <t xml:space="preserve">
Toimittaja vastaa uusien versioiden toimivuudesta. Se selvittää näiden soveltuvuuden ja testaa näiden toimivuuden (yksikkö- ja integraatiotestitaso järjestelmäkokonaisuuden sisällä) ennen uusien versioiden tarjoamista Asiakkaalle.
</t>
    </r>
  </si>
  <si>
    <r>
      <rPr>
        <b/>
        <sz val="10"/>
        <rFont val="Arial"/>
        <family val="2"/>
      </rPr>
      <t>Päivitysten julkaisemisen suunnittelu</t>
    </r>
    <r>
      <rPr>
        <sz val="10"/>
        <rFont val="Arial"/>
        <family val="2"/>
      </rPr>
      <t xml:space="preserve">
Toimittaja suunnittelee merkittävien Asiakkaan järjestelmäinstanssin uusien versioiden päivitykset yhdessä Asiakkaan kanssa julkaisukalenteriin.
Huom. Tämä aikataulusuunnittelu ei koske valmisohjelmiston yleistä versiosuunnittelua.
</t>
    </r>
  </si>
  <si>
    <r>
      <rPr>
        <b/>
        <sz val="10"/>
        <rFont val="Arial"/>
        <family val="2"/>
      </rPr>
      <t>Jatkuvuus- ja toipumissuunnitelman päivitys päivitysten yhteydessä</t>
    </r>
    <r>
      <rPr>
        <sz val="10"/>
        <rFont val="Arial"/>
        <family val="2"/>
      </rPr>
      <t xml:space="preserve">
Toimittaja tarkistaa ja arvioi uusien versioiden, virheenkorjausten ja tietoturvapäivitysten yhteydessä järjestelmän jatkuvuus- ja toipumissuunnitelman ja päivittää jatkuvuus- ja toipumissuunnitelmaa tarvittaessa vastuullaan olevien palvelujen ja osien osalta päivitysten yhteydessä. Toimittaja tarjoaa ko. päivitetyn jatkuvuussuunnitelman Asiakkaalle.</t>
    </r>
  </si>
  <si>
    <r>
      <t xml:space="preserve">Järjestelmäympäristön dokumentointi
</t>
    </r>
    <r>
      <rPr>
        <sz val="10"/>
        <rFont val="Arial"/>
        <family val="2"/>
      </rPr>
      <t>Toimittaja huolehtii järjestelmäympäristön kokonaisdokumentaation ylläpidosta ja ajantasaisena pitämisestä järjestelmän osalta (Asiakas huolehtii teknologia-alustan dokumentoinnista, ellei teknologia-alustaa ole erikseen vastuutettu sopimuskauden aikana Toimittajan vastuulle). Dokumentoitava sovellusympäristö sisältää vähintään järjestelmäkokonaisuuden yksittäisten sovellusten, komponenttien ja niiden versioiden lisäksi myös sovellusten ja tietolähteiden väliset riippuvuudet, asiakaskohtaisen parametroinnin dokumentaation sekä integraatioiden perustiedot.</t>
    </r>
  </si>
  <si>
    <r>
      <rPr>
        <b/>
        <sz val="10"/>
        <rFont val="Arial"/>
        <family val="2"/>
      </rPr>
      <t>Dokumentaation ylläpito</t>
    </r>
    <r>
      <rPr>
        <sz val="10"/>
        <rFont val="Arial"/>
        <family val="2"/>
      </rPr>
      <t xml:space="preserve">
Tarjoaja ylläpitää osana ylläpitopalveluaan järjestelmäkokonaisuuden dokumentaatiota vastuullaan olevan Palvelun osalta. Dokumentaatio sisältää ainakin:
- Yleiskuvaukset
  - Järjestelmän yleiskuvaus
  - Konfigurointiohje 
  - Tietoturvaa koskevat erityispiirteet ja ohjeet
- Tekniset kuvaukset
  - Liittymät ja tietovirrat muihin järjestelmiin
  - Rajapintakuvaukset
- Ylläpito- ja käyttökuvaukset
  - SD-ohje: tyypillisimmät vikatilanteet ja virheet
  - Toipumisohjeet
  - Käyttö- ja roolioikeuksien hallintaohjeet
  - Pääkäyttäjäohje
  - Loppukäyttäjäohje ja käyttäjätuen ohjeistus
</t>
    </r>
  </si>
  <si>
    <r>
      <t xml:space="preserve">Järjestelmäympäristön dokumentaation kieli
</t>
    </r>
    <r>
      <rPr>
        <sz val="10"/>
        <rFont val="Arial"/>
        <family val="2"/>
      </rPr>
      <t>Toimittaja toteuttaa ylläpitoon liittyvät uudet dokumentit suomeksi, ellei toisin ole yhdessä erikseen etukäteen sovittu. Valmisohjelmistojen dokumentaatio kootaan osaksi sovellusdokumentaatiota niiden alkuperäisellä kielellä.</t>
    </r>
  </si>
  <si>
    <r>
      <t xml:space="preserve">Teknisen ympäristön sovellushallinta
</t>
    </r>
    <r>
      <rPr>
        <sz val="10"/>
        <rFont val="Arial"/>
        <family val="2"/>
      </rPr>
      <t>Järjestelmätoimittaja ylläpitää Palveluun kuuluvien ympäristöjen sovelluskokoonpanotietoja (esim. tuotanto, kehitys- ja testiympäristöt). Tämä tarkoittaa käytettyjen sovellusten ja niiden versioiden sekä sovellusten välisten suhteiden dokumentaation ylläpitoa.</t>
    </r>
  </si>
  <si>
    <r>
      <t xml:space="preserve">Järjestelmäkokonaisuuden kokoonpanonhallinta
</t>
    </r>
    <r>
      <rPr>
        <sz val="10"/>
        <rFont val="Arial"/>
        <family val="2"/>
      </rPr>
      <t>Mikäli tarjottu järjestelmäkokonaisuus edellyttää useamman valmisohjelmiston tai järjestelmän yhteentoimivuutta, Toimittaja huolehtii Palvelun piiriin kuuluvien sovellusten ja järjestelmien kokoonpanonhallinnasta sovellus- ja sovellusalustatasolla - oikeat versiot oikeissa kohteissa.</t>
    </r>
  </si>
  <si>
    <r>
      <rPr>
        <b/>
        <sz val="10"/>
        <rFont val="Arial"/>
        <family val="2"/>
      </rPr>
      <t>Järjestelmäkokonaisuuden säännölliset kunnossapitotoimet</t>
    </r>
    <r>
      <rPr>
        <sz val="10"/>
        <rFont val="Arial"/>
        <family val="2"/>
      </rPr>
      <t xml:space="preserve">
Toimittaja huolehtii Asiakkaalle tarjoamansa järjestelmän mahdollisesti edellyttämistä säännöllisistä kunnossapitotoimenpiteistä (esim. ajastetut palvelut, lokien siivoukset, tietokantojen uudelleenorganisoinnit, tietojen arkistointi tms.). </t>
    </r>
  </si>
  <si>
    <t>4.5 SaaS-alustan ylläpito</t>
  </si>
  <si>
    <r>
      <t xml:space="preserve">Palvelinalustan valvonta - käyttöjärjestelmätason valvonta
</t>
    </r>
    <r>
      <rPr>
        <sz val="10"/>
        <rFont val="Arial"/>
        <family val="2"/>
      </rPr>
      <t>Toimittaja huolehtii Asiakkaalle toimitettavan SaaS-palvelun alustan palvelinten ja palvelujen käyttöjärjestelmätason valvonnasta.</t>
    </r>
  </si>
  <si>
    <r>
      <t xml:space="preserve">Palvelinalustan valvonta - tietokantojen valvonta
</t>
    </r>
    <r>
      <rPr>
        <sz val="10"/>
        <rFont val="Arial"/>
        <family val="2"/>
      </rPr>
      <t>Toimittaja huolehtii Asiakkaalle toimitettavan SaaS-palvelun alustan tietokantojen valvonnasta.</t>
    </r>
  </si>
  <si>
    <r>
      <t xml:space="preserve">Palvelinalustan valvonta - tietoliikenteen ja reunalaitteiden valvonta
</t>
    </r>
    <r>
      <rPr>
        <sz val="10"/>
        <rFont val="Arial"/>
        <family val="2"/>
      </rPr>
      <t>Toimittaja huolehtii Asiakkaalle toimitettavan SaaS-palvelun alustan mahdollisten tietoliikenteen reunalaitteiden (esim. palomuuri) valvonnasta.</t>
    </r>
  </si>
  <si>
    <r>
      <t xml:space="preserve">SaaS-alustan varusohjelmistojen päivitykset
</t>
    </r>
    <r>
      <rPr>
        <sz val="10"/>
        <rFont val="Arial"/>
        <family val="2"/>
      </rPr>
      <t>Toimittajan huolehtii SaaS-palvelun alustan palvelinten ja laitteistojen laiteohjelmistojen (firmware) ja varusohjelmistojen (käyttöjärjestelmä ja muut järjestelmän käytön mahdollistavat alustaohjelmistot) tietoturva- ja versiopäivityksistä laite-, käyttöjärjestelmä- ja varusohjelmistovalmistajien suositusten mukaisesti. Mikäli kyseiset päivitykset aiheuttavat palvelukatkon, ne sijoitetaan ensisijaisesti yhdessä sovittuihin tai SaaS-palvelun vakioituihin huoltoikkunoihin.</t>
    </r>
  </si>
  <si>
    <r>
      <t xml:space="preserve">Palvelinalustan hallinta - varmistuspalvelu
</t>
    </r>
    <r>
      <rPr>
        <sz val="10"/>
        <rFont val="Arial"/>
        <family val="2"/>
      </rPr>
      <t xml:space="preserve">Toimittaja huolehtii osana ylläpitoa Asiakkaan datan varmistuspalvelusta sovitun mukaiseksi. </t>
    </r>
  </si>
  <si>
    <r>
      <t xml:space="preserve">Kapasiteetinhallinta
</t>
    </r>
    <r>
      <rPr>
        <sz val="10"/>
        <rFont val="Arial"/>
        <family val="2"/>
      </rPr>
      <t>Toimittaja vastaa tarjotun SaaS-palvelun alustan kapasiteetinhallinnasta ja kapasiteetin riittävyydestä Asiakkaan käyttäjämäärän ja käyttövolyymin muuttuessa siten, ettei ratkaisun suorituskyky heikkene Asiakkaan näkökulmasta.</t>
    </r>
  </si>
  <si>
    <r>
      <rPr>
        <b/>
        <sz val="10"/>
        <rFont val="Arial"/>
        <family val="2"/>
      </rPr>
      <t xml:space="preserve">Lokien analysoinnista nousevat hälytykset
</t>
    </r>
    <r>
      <rPr>
        <sz val="10"/>
        <rFont val="Arial"/>
        <family val="2"/>
      </rPr>
      <t>Toimittajan tulee seurata ja analysoida järjestelmän lokitietoja ja ilmoittaa lokien analysoinnista nousseet poikkeamat Asiakkaalle. Tällaisia poikkeamia ovat esimerkiksi väärinkäytökset tai niiden yritykset, toistuvat epäonnistuneet kirjautumiset, määriteltyjen tunnusten käyttäminen tai muu poikkeava käytös.</t>
    </r>
  </si>
  <si>
    <t>4.5 Palvelunhallintaprosessit, välineet ja raportointi</t>
  </si>
  <si>
    <t>Toimittajan 2. tason tukeen sekä sovellusylläpitoon kuuluu edellä kuvatun tukipyyntöjenhallinnan / häiriöselvityksen lisäksi seuraavien palvelunhallintaprosessien hallinta:
- Ongelmanhallinta (Toimittajan vastuulla olevien järjestelmän osuuksien osalta)
- Muutoksenhallinta (Toimittajan vastuulla olevien järjestelmän osuuksien osalta)
- Konfiguraationhallinta (Toimittajan vastuulla olevien järjestelmän osuuksien osalta)
- Julkaisunhalllinta (Toimittajan vastuulla olevien järjestelmän osuuksien osalta)</t>
  </si>
  <si>
    <t>4.5.1 Ongelmanhallinta</t>
  </si>
  <si>
    <t>Ongelmanhallintaprosessin (problem management) tavoitteena on selkiyttää pitkittyvien, usein toistuvien sekä sellaisten Palveluun kuuluviin sovelluksiin liittyvien Asiakkaan liiketoimintaa uhkaavien ongelmien ratkaisemista, joista on tai ei vielä ole aiheutunut yhtään häiriötä. Ongelmanhallinnan tarkoituksena on minimoida ongelmasta aiheutuvat vahingot ja haitat Asiakkaan liiketoiminnalle. 
Erilaisia ongelmatyyppejä ovat:
• Toistuvista häiriöistä muodostettu ongelma
• Ennakoitu ongelma
• Pitkittyneestä häiriöstä muodostettu ongelma</t>
  </si>
  <si>
    <r>
      <t xml:space="preserve">Itsenäinen ongelmanhallintaprosessi
</t>
    </r>
    <r>
      <rPr>
        <sz val="10"/>
        <rFont val="Arial"/>
        <family val="2"/>
      </rPr>
      <t>Toimittajalla on dokumentoitu, alan hyviin käytäntöihin (esim. ITIL tai vastaava) perustuva ongelmanhallintaprosessi, joka on kytketty häiriönhallintaan ja muutoksenhallintaan.</t>
    </r>
  </si>
  <si>
    <r>
      <t>Ongelmien kirjaaminen</t>
    </r>
    <r>
      <rPr>
        <sz val="10"/>
        <rFont val="Arial"/>
        <family val="2"/>
      </rPr>
      <t xml:space="preserve">
Toimittajan tulee kirjata ongelmat omaan tikettityyppiinsä tai muuten selvästi erilleen tavanomaisista häiriöistä omassa ITSM-järjestelmässään.</t>
    </r>
  </si>
  <si>
    <r>
      <t>Ongelmanhallinnan priorisointi</t>
    </r>
    <r>
      <rPr>
        <sz val="10"/>
        <rFont val="Arial"/>
        <family val="2"/>
      </rPr>
      <t xml:space="preserve">
Toimittajan tulee priorisoida ongelmat ja niiden ratkaisemisen vaiheista tulee erottaa ongelman syyn tunnistaminen ongelman ratkaisun toteuttamisesta.</t>
    </r>
  </si>
  <si>
    <r>
      <t>Ennakoiva ongelmanhallinta</t>
    </r>
    <r>
      <rPr>
        <sz val="10"/>
        <rFont val="Arial"/>
        <family val="2"/>
      </rPr>
      <t xml:space="preserve">
Toimittajan ongelmanhallintaprosessi sisältää ennakoivan ongelmanhallinnan. Toimittajan tulee esimerkiksi sille ilmoitettujen häiriöiden trendianalyysin kautta tunnistaa ongelmia ennaltaehkäisevästi</t>
    </r>
    <r>
      <rPr>
        <b/>
        <sz val="10"/>
        <rFont val="Arial"/>
        <family val="2"/>
      </rPr>
      <t xml:space="preserve">. </t>
    </r>
  </si>
  <si>
    <r>
      <t xml:space="preserve">Ongelmanhallinta - ongelmaehdokkaat
</t>
    </r>
    <r>
      <rPr>
        <sz val="10"/>
        <rFont val="Arial"/>
        <family val="2"/>
      </rPr>
      <t xml:space="preserve">Toimittajan tulee Asiakkaan palveluissa seurata Toimittajan vastuulla olevien järjestelmäosien toistuvia häiriöitä, pitkittyviä häiriöitä sekä ennakoituja uhkia, jotka voivat johtaa häiriöihin ja laatia näistä ongelmaehdokkaita. </t>
    </r>
  </si>
  <si>
    <r>
      <t xml:space="preserve">Ongelmien raportointi
</t>
    </r>
    <r>
      <rPr>
        <sz val="10"/>
        <rFont val="Arial"/>
        <family val="2"/>
      </rPr>
      <t>Toimittajan tulee raportoida järjestelmään kohdistuvista ongelmista Asiakkaalle</t>
    </r>
  </si>
  <si>
    <r>
      <t xml:space="preserve">Ongelman vieminen muutoksenhallintaprosessiin
</t>
    </r>
    <r>
      <rPr>
        <sz val="10"/>
        <rFont val="Arial"/>
        <family val="2"/>
      </rPr>
      <t>Toimittajan tulee käsitellä ongelman ratkaisu muutoksenhallintaprosessin mukaisesti ennen korjauksen viemistä tuotantoon, mikäli ongelman ratkaiseminen edellyttää muutosta.</t>
    </r>
    <r>
      <rPr>
        <b/>
        <sz val="10"/>
        <rFont val="Arial"/>
        <family val="2"/>
      </rPr>
      <t xml:space="preserve"> </t>
    </r>
  </si>
  <si>
    <t>4.5.2 Muutoksenhallinta</t>
  </si>
  <si>
    <t xml:space="preserve">Muutoksenhallinnan tarkoituksena on systematisoida, optimoida ja parantaa ennakoitavuutta palveluympäristöön ja palvelutoimintaan kohdistuvien muutosten toteuttamisessa sekä minimoida muutoksista aiheutuvat riskit liiketoiminnalle.
Toimittajan vastuulla oleva muutoksenhallinta kohdistuu Järjestelmän sovellustason ja Asiakaskohtaisen parametrointien ja sovitusten sekä integraatioiden muutoksiin. Asiakas vastaa järjestelmän teknologia-alustan (palvelimet tms.) muutoksista Toimittajan järjestelmää koskevien ohjeiden pohjalta, ellei teknologia-alustaa ole sopimuskaudella vastuutettu Toimittajalle.
Muutoksenhallinta kattaa teknisen ja palveluympäristön muutosten hallinnan lisäksi muut keskeiset muutostyypit, kuten toimintamallimuutokset muutokset tms. Kaikki eri muutostyypit noudattavat samaa pääprosessia, jota tarkennetaan muutostyyppikohtaisilla tarkemmillä prosesseilla. Projektien ja sopimusten sekä toimintamallimuutoksia ei käsitellä osana Palvelun muutoksenhallintaprosessia, mutta näiden käsittely on kuvattu Sopimuksen Palvelunhallintaliitteessä.
Toimittaja vastaa SaaS-palvelun kaikkia asiakkaita koskevien muutosten hallinnasta itsenäisesti. Asiakaskohtaisen sovituksen muutokset sovitaan Asiakkaan muutoksenhallintaprosessin mukaisesti. </t>
  </si>
  <si>
    <r>
      <t>Muutoksenhallintaprosessi</t>
    </r>
    <r>
      <rPr>
        <sz val="10"/>
        <rFont val="Arial"/>
        <family val="2"/>
      </rPr>
      <t xml:space="preserve">
Toimittajalla on dokumentoitu, alan hyviin käytäntöihin (esim. ITIL tai vastaava) perustuva muutoksenhallintaprosessi, joka sovitetaan Asiakkaan muutoksenhallintaprosessiin ja jota sovitettuna ylläpidettävien sovellusten muutoksissa käytetään.</t>
    </r>
  </si>
  <si>
    <r>
      <t xml:space="preserve">Muutoshallinnan toimeksiannot
</t>
    </r>
    <r>
      <rPr>
        <sz val="10"/>
        <rFont val="Arial"/>
        <family val="2"/>
      </rPr>
      <t xml:space="preserve">Toimittajan tulee nimetä jokaisella muutoshallinnan toimeksiannolle vastuuhenkilö ja tehtävälle aikataulu tai muutos tulee sijoittaa yhdessä sovittavaan uuteen asiakasversioon tai väliversioon. </t>
    </r>
  </si>
  <si>
    <r>
      <t xml:space="preserve">Muutosten analysointi
</t>
    </r>
    <r>
      <rPr>
        <sz val="10"/>
        <rFont val="Arial"/>
        <family val="2"/>
      </rPr>
      <t>Toimittaja analysoi sille tulleet tukipyynnöt (esim. määrittelyä vastaan) ja tunnistaa, milloin kyse on määrittelyn tai vaatimusten vastaisesta toiminnasta (= häiriö) ja milloin kyseessä on muutospyyntö.</t>
    </r>
  </si>
  <si>
    <r>
      <t>Muutospyyntöjen käsittely</t>
    </r>
    <r>
      <rPr>
        <sz val="10"/>
        <rFont val="Arial"/>
        <family val="2"/>
      </rPr>
      <t xml:space="preserve">
Asiakas käsittelee Asiakkaan järjestelmäsovituksen ja asiakaskohtaisten sovellusten muutospyynnöt valitsemassaan muutoksenhallintarymässä (CAB). Toimittajan tehtävänä on arvioida muutospyynnöistä ainakin niiden vaikutukset palvelutasoihin, kustannuksiin, muihin palveluihin, tietoturvallisuuteen ja resursseihin.</t>
    </r>
  </si>
  <si>
    <r>
      <t xml:space="preserve">Asiakaskohtaisten sovitusten toteutustapa
</t>
    </r>
    <r>
      <rPr>
        <sz val="10"/>
        <rFont val="Arial"/>
        <family val="2"/>
      </rPr>
      <t>Toimittaja huolehtii siitä, että se toteuttaa Asiakaskohtaiset parametroinnit ja muutokset toimitetussa järjestelmässä käytettävien teknologioiden teknologiatoimittajien ja järjestelmävalmistajan ohjeiden ja parhaiden käytäntöjen mukaisesti, jotta Asiakaskohtaiset osuudet pysyisivät mahdollisimman eheinä teknologioiden versiopäivityksissä.</t>
    </r>
  </si>
  <si>
    <r>
      <t>Muutoksen toteuttaminen</t>
    </r>
    <r>
      <rPr>
        <sz val="10"/>
        <rFont val="Arial"/>
        <family val="2"/>
      </rPr>
      <t xml:space="preserve">
Toimittaja toteuttaa Asiakaskohtaisten sovellusten ja sovitusten muutokset vasta Asiakkaan hyväksymisen jälkeen toteutussuunnitelmien perusteella.</t>
    </r>
  </si>
  <si>
    <t>4.5.3 Konfiguraationhallinta</t>
  </si>
  <si>
    <t xml:space="preserve">Konfiguraationhallintaprosessin tavoitteita ovat:
• Ylläpitää ja varmistaa kaikkien järjestelmäkokonaisuuden: ohjelmistojen, teknisten ympäristöjen, parametroinnin, tunnusten ja palvelujen tietojen eheys CMDB (Configuration Management Database) -järjestelmässä (looginen käsite, voi muodostua useasta fyysisestä tietolähteestä).
• Mahdollistaa täsmällinen tieto konfiguraatioista ja niiden dokumentoinnista, jotta muita palvelun tukiprosesseja voidaan tukea joustavasti.
• Muodostaa vakaa pohja tapahtumanhallinnan-, ongelmanhallinnan-, muutoksenhallinnan- sekä versioiden käyttöönotonhallinnan prosesseille.
• Verifioida konfiguraatiotiedot olemassa olevaa toimintaympäristöä vasten sekä korjata poikkeamat.
Toimittajan konfiguraationhallinta kohdistuu yleisesti toimitetun järjestelmäkokonaisuuden kokoonpanon yleiskuvan hallintaan sekä SaaS-palvelun kokoonpanoon. Ylläpitopalvelussa Toimittaja kohdistaa konfiguraationhallinnan myös Järjestelmän sovellusten Asiakaskohtaisiin parametrointeihin, sovituksiin, integraatioihin ja räätälöinteihin sekä mahdollisiin täydentäviin komponentteihin. </t>
  </si>
  <si>
    <r>
      <t xml:space="preserve">Konfiguraationhallintaprosessi
</t>
    </r>
    <r>
      <rPr>
        <sz val="10"/>
        <rFont val="Arial"/>
        <family val="2"/>
      </rPr>
      <t xml:space="preserve">Toimittajalla on dokumentoitu, alan hyviin käytäntöihin (esim. ITIL tai vastaava) perustuva konfiguraationhallintaprosessi, jonka pohjalta Toimittaja määrittelee Palvelussa ylläpidettävien sovellusten konfiguraationhallinnan keskeisiset rakenneosat (CI). </t>
    </r>
    <r>
      <rPr>
        <b/>
        <sz val="10"/>
        <rFont val="Arial"/>
        <family val="2"/>
      </rPr>
      <t xml:space="preserve"> </t>
    </r>
  </si>
  <si>
    <r>
      <t xml:space="preserve">Vuosiarviointi
</t>
    </r>
    <r>
      <rPr>
        <sz val="10"/>
        <rFont val="Arial"/>
        <family val="2"/>
      </rPr>
      <t>Toimittajan tulee vähintään vuosittain tarkistaa Palveluja ja kohteita koskevan konfiguraatiotiedon laatu ja ajantasaisuus (esim. duplikaatit, erot todellisesta tilanteesta tms.).</t>
    </r>
  </si>
  <si>
    <t>4.5.4 Julkaisunhallinta</t>
  </si>
  <si>
    <t>Julkaisunhallinnalla tarkoitetaan release and deployment management -prosessia, jonka tarkoituksena on huolehtia kehitettävien järjestelmien ja ratkaisujen versiointipolitiikasta, versioinnista, versiosuunnittelusta, käyttöönottosuunnittelusta (jäljempänä julkaisusuunnittelu) sekä erityisesti hallitusta ja turvallisesta käyttöönotosta sekä tuotanto- että testiympäristöön. 
Toimittajan vastuulla on yhdessä Asiakkaan kanssa sovitun asiakaskohtaisten osuuksien (esim. parametrointi, integraatiot tms.) julkaisunhallintaprosessi.</t>
  </si>
  <si>
    <r>
      <t>Julkaisunhallinta</t>
    </r>
    <r>
      <rPr>
        <sz val="10"/>
        <rFont val="Arial"/>
        <family val="2"/>
      </rPr>
      <t xml:space="preserve">
Toimittajalla on dokumentoitu, alan hyviin käytäntöihin (esim. ITIL tai vastaava) perustuva julkaisunhallintaprosessi jota sovitettuna ylläpidettävien sovellusten uusien versioiden julkaisuissa käytetään.</t>
    </r>
  </si>
  <si>
    <r>
      <t>Huolto/julkaisuikkuna - SaaS-ratkaisu ja sen valmisohjelmistot</t>
    </r>
    <r>
      <rPr>
        <sz val="10"/>
        <rFont val="Arial"/>
        <family val="2"/>
      </rPr>
      <t xml:space="preserve">
Toimittajalla on määritetty käytäntö, jossa se sijoittaa SaaS-ratkaisun kaikkia asiakkaita koskevien päivitysten julkaisut määritettyihin julkaisu/huoltoikkunoihin. Mikäli Toimittaja käyttää ns. jatkuvan julkaisun versiopäivitysmallia, sillä on automatisoitu julkaisuputki (ns. CI/CD-putki) sisältäen myös automaattitestauksen.
Palvelukatkoa edellyttävät julkaisut Sellaisten asiakaskohtaisten sovellusten uusien versioiden ja korjauspakettien julkaisut, joilla on vaikutusta palvelun katkottomuuteen tai häiriöttömyyteen, sijoitetaan etukäteen sovittuihin huolto- tai julkaisuikkunoihin, joista Toimittaja sopii Asiakkaan kanssa hyvissä ajoin etukäteen.</t>
    </r>
  </si>
  <si>
    <r>
      <t>Palvelukatkoista tiedottaminen etukäteen</t>
    </r>
    <r>
      <rPr>
        <sz val="10"/>
        <rFont val="Arial"/>
        <family val="2"/>
      </rPr>
      <t xml:space="preserve">
Mikäli SaaS-ratkaisun päivitys edellyttää palvelukatkoa, Toimittaja tiedottaa tästä Asiakasta hyvissä ajoin etukäteen. </t>
    </r>
  </si>
  <si>
    <r>
      <t>Huolto/julkaisuikkuna - asiakaskohtaiset sovitukset ja sovellukset</t>
    </r>
    <r>
      <rPr>
        <sz val="10"/>
        <rFont val="Arial"/>
        <family val="2"/>
      </rPr>
      <t xml:space="preserve">
Sellaisten asiakaskohtaisten sovellusten uusien versioiden ja korjauspakettien julkaisut, joilla on vaikutusta palvelun katkottomuuteen tai häiriöttömyyteen, sijoitetaan etukäteen sovittuihin huolto- tai julkaisuikkunoihin, joista Toimittaja sopii Asiakkaan kanssa hyvissä ajoin etukäteen.</t>
    </r>
  </si>
  <si>
    <r>
      <t>Päivitysten testaaminen</t>
    </r>
    <r>
      <rPr>
        <sz val="10"/>
        <rFont val="Arial"/>
        <family val="2"/>
      </rPr>
      <t xml:space="preserve">
Toimittaja testaa systemaattisesti uudet Järjestelmän päivitykset ennen päivitysten julkaisemista. Tämä testaaminen sisältää myös tietoturvanäkökulman huomioinnin. </t>
    </r>
  </si>
  <si>
    <r>
      <t>Roll-back suunnittelu</t>
    </r>
    <r>
      <rPr>
        <sz val="10"/>
        <rFont val="Arial"/>
        <family val="2"/>
      </rPr>
      <t xml:space="preserve">
Toimittajalla on malli ja ohjeistus, kuinka päivityksestä palaudutaan lähtötilanteeseen, mikäli päivitys epäonnistuu.</t>
    </r>
  </si>
  <si>
    <r>
      <t xml:space="preserve">Ympäristöjen versioiden synkronointi
</t>
    </r>
    <r>
      <rPr>
        <sz val="10"/>
        <rFont val="Arial"/>
        <family val="2"/>
      </rPr>
      <t>Toimittaja huolehtii sovitun mukaisesti myös muiden kuin Asiakkaan tuotantoympäristön (esim. kehitys- ja testiympäristöjen, raportointiympäristöjen asiakaskohtainen parametrointi ja integraatiot) versionhallinnasta ja versioiden synkronoinnista Asiakkaan kanssa sovitun mukaisesti.</t>
    </r>
  </si>
  <si>
    <r>
      <t>Asiakkaan konfiguraation pysyvyys päivityksissä</t>
    </r>
    <r>
      <rPr>
        <sz val="10"/>
        <rFont val="Arial"/>
        <family val="2"/>
      </rPr>
      <t xml:space="preserve">
Toimittaja vastaa siitä, että Asiakaskohtaiset parametroinnit ja sovitukset sekä integraatiototeutukset pysyvät eheänä versiopäivityksissä. Toimittaja ilmoittaa Asiakkaalle viipymättä, mahdollisuuksien mukaan etukäteen, asiakaskohtaisten sovitusten ja/tai integraatioiden ongelmista tai häiriöistä järjestelmän päivityksissä.</t>
    </r>
  </si>
  <si>
    <r>
      <t xml:space="preserve">Asiakkaan konfiguraation korjaaminen
</t>
    </r>
    <r>
      <rPr>
        <sz val="10"/>
        <rFont val="Arial"/>
        <family val="2"/>
      </rPr>
      <t xml:space="preserve">Mikäli toimitetun järjestelmän Toimittajan toteuttama asiakaskohtainen sovitus tai integraatio rikkoutuu versiopäivityksessä </t>
    </r>
    <r>
      <rPr>
        <u/>
        <sz val="10"/>
        <rFont val="Arial"/>
        <family val="2"/>
      </rPr>
      <t>ja rikkoutumisen syyksi voidaan osoittaa Toimittajan vastuulla oleva seikka tai olennainen poikkeaminen toimitetun järjestelmän teknologiatoimittajien ja valmisohjelmistojen  valmistajien ohjeista</t>
    </r>
    <r>
      <rPr>
        <sz val="10"/>
        <rFont val="Arial"/>
        <family val="2"/>
      </rPr>
      <t>, Toimittaja korjaa Asiakkaan konfiguraation ilman erillisveloitusta.</t>
    </r>
  </si>
  <si>
    <t>4.6 Välineet ja raportointi</t>
  </si>
  <si>
    <t>Toimittajan tulee hyödyntää sovellusylläpitoon sopivia välineitä ja tuottaa sovellusylläpidosta tarvittavat raportit säännöllisesti Asiakkaalle.</t>
  </si>
  <si>
    <r>
      <t xml:space="preserve">Tuotantovälineet
</t>
    </r>
    <r>
      <rPr>
        <sz val="10"/>
        <rFont val="Arial"/>
        <family val="2"/>
      </rPr>
      <t>Toimittaja vastaa muista Palvelunsa tuottamisen edellyttämistä välineistä ja niiden kustannuksista. (ks. myös Sopimusmalli ja Toimittajan velvollisuudet).</t>
    </r>
  </si>
  <si>
    <r>
      <t xml:space="preserve">Oikeus käyttää välineitä
</t>
    </r>
    <r>
      <rPr>
        <sz val="10"/>
        <rFont val="Arial"/>
        <family val="2"/>
      </rPr>
      <t>Toimittaja vastaa siitä, että sen valitsemat ja käyttämät työkalut soveltuvat käyttötarkoitukseensa. Toimittaja vastaa myös siitä, että sillä on oikeus käyttää kyseisiä työkaluja ko. käyttötarkoitukseen, hyödyntäessään niitä omassa palveluntuotannossaan.</t>
    </r>
    <r>
      <rPr>
        <b/>
        <sz val="10"/>
        <rFont val="Arial"/>
        <family val="2"/>
      </rPr>
      <t xml:space="preserve">
</t>
    </r>
  </si>
  <si>
    <r>
      <t xml:space="preserve">Lokitus ja kirjausketjut
</t>
    </r>
    <r>
      <rPr>
        <sz val="10"/>
        <rFont val="Arial"/>
        <family val="2"/>
      </rPr>
      <t xml:space="preserve">Toimittaja varmistaa, että hankinnan kohteena olevan palvelun tuottamiseen liittyvät laitteet, ohjelmistot sekä tietojärjestelmät tekevät riittäviä lokeja ja kirjausketjuja toiminnastaan.
</t>
    </r>
  </si>
  <si>
    <r>
      <t>Raportointi</t>
    </r>
    <r>
      <rPr>
        <sz val="10"/>
        <rFont val="Arial"/>
        <family val="2"/>
      </rPr>
      <t xml:space="preserve">
Toimittaja tuottaa Asiakkaan kanssa sovituin aikavälein (ellei muuta ole sovittu, kuukausittain) palveluraportin tuki- ja  ylläpitopalveluista ja toimittaa sen Asiakkaan yhteyshenkilölle. Raportti sisältää vähintään seuraavat osa-alueet:
- Järjestelmään kohdistuneeet tukipyynnöt eriteltynä tarkastelujaksolla
- Toimittajan tietoon tulleet Järjestelmää koskevat häiriöt ja niiden tarkastaminen sekä tiivistelmä juurisyistä tarkastelujaksolla
- Toteutuneet SLA-toteumat tarkastelujaksolla sekä poikkeamat eriteltynä sekä näistä aiheutuvat sanktiot
- Keskeiset muutospyynnöt, pienkehitys ja projektit tarkastelujaksolla sekä Palvelun kohteisiin tulleet keskeiset toteutetut muutokset tarkastelujaksolla
- Mahdolliset tietoturva- ja/tai tietosuojapoikkeamat tarkastelujaksolla
- Järjestelmään liittyvät avoimet ongelmat ja ongelmanratkaisun eteneminen tarkastelujaksolla 
- Erikseen veloitettavat työt eriteltynä: Mikä, kuinka paljon, kuka toteutti tarkastelujaksolla
- Vastaavat tiedot kumulatiivisina kuukausittaisina lukuina vuoden alusta</t>
    </r>
  </si>
  <si>
    <t>Käyttöönottoa koskevat vaatimukset</t>
  </si>
  <si>
    <t xml:space="preserve">Huom. Sarakkeissa L-Z on kaavoja, jotka tuottavat automaattisesti </t>
  </si>
  <si>
    <r>
      <t xml:space="preserve">Käyttöönottoa koskevat vaatimukset on jäsennetty tähän välilehteen seuraavasti:
</t>
    </r>
    <r>
      <rPr>
        <sz val="10"/>
        <rFont val="Arial"/>
        <family val="2"/>
      </rPr>
      <t xml:space="preserve">5.1 Käyttöönottoprojekti
5.2 Käyttöönoton hallinta
</t>
    </r>
  </si>
  <si>
    <t>5. Käyttöönotto</t>
  </si>
  <si>
    <r>
      <t xml:space="preserve">Tarjoajan tulee toimittaa järjestelmä ensimmäisen (kolmesta) vaiheen tuotantokäyttöön </t>
    </r>
    <r>
      <rPr>
        <b/>
        <sz val="10"/>
        <rFont val="Arial"/>
        <family val="2"/>
      </rPr>
      <t xml:space="preserve">viimeistään X kuukautta sopimuksen allekirjoittamisesta . </t>
    </r>
    <r>
      <rPr>
        <sz val="10"/>
        <rFont val="Arial"/>
        <family val="2"/>
      </rPr>
      <t xml:space="preserve">Sopimuksen allekirjoituksen mahdollisesti viivästyessä Asiakkaasta johtuvasta syystä, aikataulua lykätään vastaavasti kuukausitasolla. 
Tarjoajan tulee kuvata käyttöönottoprojektin projektisuunnitelma sovitettuna Asiakkaan kuvaamaan tavoiteaikatauluun.
</t>
    </r>
  </si>
  <si>
    <t xml:space="preserve">Käyttöönotolla tarkoitetaan koko järjestelmätoimitusprojektia/prosessia, jossa &lt;järjestelmä&gt; käyttöönotetaan Asiakkalle sisältäen Asiakaskohtaisen sovituksen (parametroinnin/konfiguroinnin), sovitut integraatiot, raportit, lomakkeet sekä sovitun datamigraation vanhoista järjestelmistä.
</t>
  </si>
  <si>
    <t>Selvityspyynnöt on koottu välilehdelle Selvitykset.
Tähän vertailukriteeriin liittyvät selvitykset on koottu välilehdelle Selvitykset alaotsikon S5 alle.</t>
  </si>
  <si>
    <t>5.1 Käyttöönottoprojekti</t>
  </si>
  <si>
    <r>
      <t xml:space="preserve">Kiinteähintaisen toimitus- ja käyttöönottoprojektin sisältö 
</t>
    </r>
    <r>
      <rPr>
        <sz val="10"/>
        <rFont val="Arial"/>
        <family val="2"/>
      </rPr>
      <t>Kiinteähintainen käyttöönottoprojekti sisältää kaikki Järjestelmän ja Palvelun käyttöönottoon tarvittavat tehtävät.
Toimittaja vastaa siitä, että kiinteähintainen käyttöönottoprojekti sisältää kaikki ne tehtävät, joita tarvitaan tässä vaatimusmäärittelyssä määritettyjen palvelujen sekä niihin liittyvän Järjestelmän toimittamiseen sekä palvelujen käynnistämiseen Toimittajan vaatimusvastausten (Kyllä, Osittain, Ei).</t>
    </r>
    <r>
      <rPr>
        <b/>
        <sz val="10"/>
        <rFont val="Arial"/>
        <family val="2"/>
      </rPr>
      <t xml:space="preserve">
</t>
    </r>
  </si>
  <si>
    <r>
      <t xml:space="preserve">Käyttöönottoprojektin aikataulu
</t>
    </r>
    <r>
      <rPr>
        <sz val="10"/>
        <rFont val="Arial"/>
        <family val="2"/>
      </rPr>
      <t xml:space="preserve">Toimittajan tulee viedä käyttöönottoprojekti kokonaan läpi ja saattaa järjestelmä asiakkaalle tuotantokäyttöön </t>
    </r>
    <r>
      <rPr>
        <b/>
        <sz val="10"/>
        <rFont val="Arial"/>
        <family val="2"/>
      </rPr>
      <t>X.X.202X</t>
    </r>
    <r>
      <rPr>
        <sz val="10"/>
        <rFont val="Arial"/>
        <family val="2"/>
      </rPr>
      <t xml:space="preserve"> mennessä.
Mikäli käyttönotto viivästyy Toimittajasta riippumattomasta syystä (Asiakas tai Asiakkaan ohjaama 3. osapuoli) käyttöönoton tavoiteaikaa siirretään muusta osapuolesta johtuvasta syystä tapahtuneen viivästyksen kestoa vastaavasti.
</t>
    </r>
  </si>
  <si>
    <r>
      <t xml:space="preserve">Projektimenettely 
</t>
    </r>
    <r>
      <rPr>
        <sz val="10"/>
        <rFont val="Arial"/>
        <family val="2"/>
      </rPr>
      <t>Työssä voidaan käyttää joko Asiakkaan tai Toimittajan projektimenettelyn mukaisia käytäntöjä sekä raportointi- ja dokumenttipohjia. Toimittaja ja Asiakas sopivat projektimenettelyn mallin käyttöönottoprojektin aluksi.</t>
    </r>
    <r>
      <rPr>
        <b/>
        <sz val="10"/>
        <rFont val="Arial"/>
        <family val="2"/>
      </rPr>
      <t xml:space="preserve">
</t>
    </r>
  </si>
  <si>
    <t>Onko kunnalla valmiit mallit, jotka voidaan liittää tarjouspyyntöön? Jos on, niin lisätkää ne tarjouspyyntöön ja lisätkää viittaus niihin vasemmalla olevaan vaatimukseen.</t>
  </si>
  <si>
    <r>
      <t xml:space="preserve">Projektisuunnitelman tarkentaminen Asiakkaan kanssa
</t>
    </r>
    <r>
      <rPr>
        <sz val="10"/>
        <rFont val="Arial"/>
        <family val="2"/>
      </rPr>
      <t>Toimittaja tarkentaa tarjoukseen litettyä käyttöönottoprojektin projektisuunnitelmaa yhteistyössä Asiakkaan kanssa.</t>
    </r>
  </si>
  <si>
    <r>
      <t xml:space="preserve">Toimituksen tuloksen siirto jatkuvaan palveluun 
</t>
    </r>
    <r>
      <rPr>
        <sz val="10"/>
        <rFont val="Arial"/>
        <family val="2"/>
      </rPr>
      <t>Toimitus sisältää tehtävät toimitettavan Palvelun jatkuvaan palveluun siirtämiseksi. Kaikki tarjouspyynnössä kuvatut jatkuvan palvelun vaatimukset, tarjouksessa kuvatut palvelun mallit sekä palvelunhallinta tulee olla sovittu ja käyttöönotettu yhdessä asiakkaan kanssa tämän toimituksen osana.</t>
    </r>
    <r>
      <rPr>
        <b/>
        <sz val="10"/>
        <rFont val="Arial"/>
        <family val="2"/>
      </rPr>
      <t xml:space="preserve"> </t>
    </r>
    <r>
      <rPr>
        <sz val="10"/>
        <rFont val="Arial"/>
        <family val="2"/>
      </rPr>
      <t>Toimittaja vastaa siitä, että sen toimittama kiinteähintainen käyttöönottoprojekti sisältää kaikki tarvittavat tehtävät, joita tarvitaan jatkuvan palvelun vaatimusten mukaisen palvelun käynnistämiseksi ja tuottamiseksi.</t>
    </r>
    <r>
      <rPr>
        <b/>
        <sz val="10"/>
        <rFont val="Arial"/>
        <family val="2"/>
      </rPr>
      <t xml:space="preserve">
</t>
    </r>
    <r>
      <rPr>
        <sz val="10"/>
        <rFont val="Arial"/>
        <family val="2"/>
      </rPr>
      <t>Projektitiimi sitoutuu suorittamaan kattavan tiedonsiirron palvelutiimeille.</t>
    </r>
    <r>
      <rPr>
        <b/>
        <sz val="10"/>
        <rFont val="Arial"/>
        <family val="2"/>
      </rPr>
      <t xml:space="preserve">
</t>
    </r>
  </si>
  <si>
    <r>
      <t xml:space="preserve">Käyttöönoton sisältö - yleiset tehtävät
</t>
    </r>
    <r>
      <rPr>
        <sz val="10"/>
        <rFont val="Arial"/>
        <family val="2"/>
      </rPr>
      <t xml:space="preserve">Käyttöönoton tulee sisältää ainakin seuraavat tehtävät:
- Asiakasympäristön kartoitus (lähtötietojen täsmentäminen, integraatioarkkitehtuurin ja järjestelmäriippuvuuksien validointi)
- Toteutussuunnitelman täsmennys
- Dokumentaation tallennus palveluportaaliin, johon Asiakkaalla on pääsy.
- Tukiprosessikuvausten ja eskaalatiokäytäntöjen toteuttaminen yhdessä asiakkaan kanssa
- Tarvittavien tietoliikenneyhteyksien valmistelu
- Jatkuvan ylläpidon prosessin valmistelu: tunnusten luonti, ei yhteiskäyttötunnuksia, tunnusten taltioiminen turvallisesti, validiointi, raportointi
- Yhteystietojen määrittely eri proseseissa eri tahoihin
- Järjestelmän sovittaminen vaatimusten mukaisiksi (Toimittajan tarjousvastausten mukaisesti)
- Käyttövaltuushallinnan ja käyttöoikeuksien toteuttaminen
- Datamigraatio Asiakkaan aikaisemmista, nyt hankittavan järjestelmän korvaavista järjestelmistä
- Tiedotussuunnitelman laadinta ja tiedottaminen
- Asiakkaan asiantuntijoiden ohjeistus ja koulutus.
- Asiakkaan HelpDeskin ohjeistus (loppukäyttäjäohjeet, yhteydenottokanavat)
- Toimittajan henkilöstön ohjeistus ja koulutus (osaaminen todennetaan siirtoprojektin aikana)
- Raportoinnin ja laskutuksen valmistelu
</t>
    </r>
  </si>
  <si>
    <r>
      <t xml:space="preserve">Järjestelmä
</t>
    </r>
    <r>
      <rPr>
        <sz val="10"/>
        <rFont val="Arial"/>
        <family val="2"/>
      </rPr>
      <t>Toimittaja pystyttää järjestelmän asiakasinstanssin kaikkiin sovittuihin ympäirstöihin (tuotanto, testi tms.) ja vastaa järjestelmän kaikista kaikista komponenteista ja niiden ajanmukaisuudesta sekä asiakaskohtaisten sovitusten toteuttamisesta.</t>
    </r>
    <r>
      <rPr>
        <b/>
        <sz val="10"/>
        <rFont val="Arial"/>
        <family val="2"/>
      </rPr>
      <t xml:space="preserve">
</t>
    </r>
  </si>
  <si>
    <r>
      <t xml:space="preserve">Kiinteähintaisen käyttöönottoprojektin sisältö
</t>
    </r>
    <r>
      <rPr>
        <sz val="10"/>
        <rFont val="Arial"/>
        <family val="2"/>
      </rPr>
      <t>Kiinteähintaisen käyttöönottoprojektin tulee sisältää seuraavien toimintokokonaisuuksien / asiakasprosessien toteutuksen:</t>
    </r>
    <r>
      <rPr>
        <b/>
        <sz val="10"/>
        <rFont val="Arial"/>
        <family val="2"/>
      </rPr>
      <t xml:space="preserve">
</t>
    </r>
    <r>
      <rPr>
        <sz val="10"/>
        <rFont val="Arial"/>
        <family val="2"/>
      </rPr>
      <t xml:space="preserve">- &lt;Listaus toiminnallisuuskokonaisuuksista / prosesseista, jotka tässä vaiheessa toteutetaan. Viitatkaa Hankinnan kohteen kuvaukseen ja toiminnallisten vaatimusten väliotsikoihin&gt;
- &lt;Listaus käyttötapauksista, jotka tässä vaiheessa tulee pystyä toimitettavalla järjestelmällä toteuttamaan. Viitatkaa Hankinnan kohteen kuvaukseen ja toiminnallisten vaatimusten väliotsikoihin&gt;
- &lt;Listaus keskeisistä datamigraatioista, jotka tässä vaiheessa toteutetaan. Viitatkaa Hankinnan kohteen kuvaukseen&gt;
- &lt;Listaus keskeisistä sähköisistä lomakkeista, jotka tässä vaiheessa toteutetaan. Viitatkaa Hankinnan kohteen kuvaukseen&gt;
- &lt;Listaus keskeisistä valmishauista ja raporteista, jotka tässä vaiheessa toteutetaan. Viitatkaa tarvittaessa toiminnallisiin vaatimuksiin&gt;
</t>
    </r>
  </si>
  <si>
    <t>Jos käyttöönotto toteutetaan vaiheittain, määrittäkää vaatimuksiin, mitä toiminnallisuuksia, integraatioita.
Jos kaikki toteutettavat kohteet eivät ole pakolisia, jakakaa tämä vaatimus useammalle riville ja käyttäkää tarvittaessa myös pisteytettäviä vaatimusluokkia V2 ja V3.</t>
  </si>
  <si>
    <r>
      <rPr>
        <b/>
        <sz val="10"/>
        <rFont val="Arial"/>
        <family val="2"/>
      </rPr>
      <t>Integraatioiden toteutus</t>
    </r>
    <r>
      <rPr>
        <sz val="10"/>
        <rFont val="Arial"/>
        <family val="2"/>
      </rPr>
      <t xml:space="preserve">
Toimittaja vastaa osana käyttöönottoprojektia Liitteessä 1 listattujen integraatioiden A-X toteuttamisessa. Asiakas vastaa siitä, että Toimittajan käytössä on tekninen rajapintamäärittely integraatioiden ns. "toisesta päästä" eli toimitettavaan järjestelmään kytkettävien järjestelmien tai integraatioratkaisujen rajapinnoista.</t>
    </r>
  </si>
  <si>
    <r>
      <rPr>
        <b/>
        <sz val="10"/>
        <rFont val="Arial"/>
        <family val="2"/>
      </rPr>
      <t>Peruskäyttäjien koulutusmateriaali ja ohjeet</t>
    </r>
    <r>
      <rPr>
        <sz val="10"/>
        <rFont val="Arial"/>
        <family val="2"/>
      </rPr>
      <t xml:space="preserve">
Toimittaja laatii osana kiinteähintaista käyttöönottoprojektia peruskäyttäjien käyttäjäohjeet, jotka soveltuvat sekä käyttöönottovaiheeseen että  käytönaikaiseen koulutuskäyttöön. Käyttäjäohjeiden  tulee sisältää asiakaskohtaiset sovitukset ja noudattaa Asiakkaan prosessia. Koulutusten sisältö ja valittava toteutustekniikka suunnitellaan yhteistyössä Asiakkaan kanssa.
</t>
    </r>
  </si>
  <si>
    <r>
      <rPr>
        <b/>
        <sz val="10"/>
        <rFont val="Arial"/>
        <family val="2"/>
      </rPr>
      <t xml:space="preserve">Pääkäyttäjäkoulutukset
</t>
    </r>
    <r>
      <rPr>
        <sz val="10"/>
        <rFont val="Arial"/>
        <family val="2"/>
      </rPr>
      <t xml:space="preserve">Kiinteähintaiseen käyttöönottoprojektiin sisältyy pääkäyttäjien  koulutus vaativaan järjestelmän käyttöön.
Koulutus takaa laajan osaamisen pääkäyttäjätasolla ja siinä käydään läpi kattavasti ja yksityiskohtaisesti järjestelmän eri toiminnot sekä parametrointi. 
Koulutuksen yhteydessä voidaan tarkentaa pääkäyttäjien ja toimittajan välistä työnjakoa, mikä kuvattava sitten erikseen osana käyttöönottoprojektia.
Koulutuksen jälkeen pääkäyttäjien tulee olla kykeneviä kouluttamaan peruskäyttäjille järjestelmän perustoiminnallisuudet ja peruskäyttö. Koulutus järjestetään suomen kielellä joko etänä tai luokkahuonekoulutuksena Asiakkaan osoittamissa tiloissa.
Toimittaja vastaa koulutuksen onnistumisesta.
</t>
    </r>
  </si>
  <si>
    <r>
      <rPr>
        <b/>
        <sz val="10"/>
        <rFont val="Arial"/>
        <family val="2"/>
      </rPr>
      <t xml:space="preserve">Loppukäyttäjäkoulutus
</t>
    </r>
    <r>
      <rPr>
        <sz val="10"/>
        <rFont val="Arial"/>
        <family val="2"/>
      </rPr>
      <t xml:space="preserve">Kiinteähintaiseen käyttöönottoprojektiin sisältyy Asiakkaan asiantuntijakäyttäjien koulutus. Koulutuksen tuloksena käyttäjät osaavat käyttää järjestelmää omissa tehtävissään. </t>
    </r>
  </si>
  <si>
    <t>Mikäli omat pääkäyttäjänne kouluttavat varsinaiset loppukäyttäjät, poistakaa tämä rivi.
Huolehtikaa kuitenkin kaikissa muutostilanteissa kattavasti tarvittavasta ihmiskeskeisestä muutosjohtamisesta.</t>
  </si>
  <si>
    <r>
      <rPr>
        <b/>
        <sz val="10"/>
        <rFont val="Arial"/>
        <family val="2"/>
      </rPr>
      <t xml:space="preserve">Kiinteän sisällön ylittävät koulutukset
</t>
    </r>
    <r>
      <rPr>
        <sz val="10"/>
        <rFont val="Arial"/>
        <family val="2"/>
      </rPr>
      <t xml:space="preserve">Asiakkaan on mahdollista ostaa käyttöönoton kiinteän sisällön ylittäviä ylimääräisiä koulutuksia pääkäyttäjille ja muille asiantuntijoille erillisveloituksella. Toimittaja hinnoittelee erillisveloitettavat koulutuksen Hintalomakkeen (Liite 6) kohtaan 'Koulutukset'.
</t>
    </r>
  </si>
  <si>
    <r>
      <rPr>
        <b/>
        <sz val="10"/>
        <rFont val="Arial"/>
        <family val="2"/>
      </rPr>
      <t xml:space="preserve">Pääkäyttäjäohjeet
</t>
    </r>
    <r>
      <rPr>
        <sz val="10"/>
        <rFont val="Arial"/>
        <family val="2"/>
      </rPr>
      <t xml:space="preserve">Toimittaja laatii osana kiinteähintaista käyttöönottoprojektia kattavat pääkäyttäjäohjeet, joita täydennetään koulutuksista saatujen korjaus- ja täydennysehdotusten perusteella.
</t>
    </r>
  </si>
  <si>
    <r>
      <t xml:space="preserve">Dokumenttien laaja käyttöoikeus
</t>
    </r>
    <r>
      <rPr>
        <sz val="10"/>
        <rFont val="Arial"/>
        <family val="2"/>
      </rPr>
      <t>Edellisessä vaatimuksessa kuvattu dokumentaatio tulee olla asiakkaan saatavissa ja täysimääräisesti hyödynnettävissä sekä luovutettavissa kolmannelle osapuolelle Asiakkaan harkinnan mukaan. Tämä vaatimus koskee Asiakasdokumentaation määritelmässä kuvattua dokumentaatiota.</t>
    </r>
    <r>
      <rPr>
        <b/>
        <sz val="10"/>
        <rFont val="Arial"/>
        <family val="2"/>
      </rPr>
      <t xml:space="preserve">
</t>
    </r>
  </si>
  <si>
    <r>
      <t xml:space="preserve">Asiakaskohtaisten toteutusten dokumentointi
</t>
    </r>
    <r>
      <rPr>
        <sz val="10"/>
        <rFont val="Arial"/>
        <family val="2"/>
      </rPr>
      <t>Toimittaja dokumentoi yhteistyössä Asiakkaan kanssa Asiakasympäristön arkkitehtuurin (ks. Liite 1.1) Käyttöönottoprojektin laajuudessa osana kiinteähintaista käyttöönottoa.</t>
    </r>
    <r>
      <rPr>
        <b/>
        <sz val="10"/>
        <rFont val="Arial"/>
        <family val="2"/>
      </rPr>
      <t xml:space="preserve">
</t>
    </r>
  </si>
  <si>
    <r>
      <t xml:space="preserve">Toimitusprojektin työkieli
</t>
    </r>
    <r>
      <rPr>
        <sz val="10"/>
        <rFont val="Arial"/>
        <family val="2"/>
      </rPr>
      <t>Käyttöönotossa asiakkaalle laadittavan dokumentaation kielen sekä projektin työkielen tulee olla suomi  ellei toisin tapauskohtaisesti erikseen sovita.</t>
    </r>
    <r>
      <rPr>
        <b/>
        <sz val="10"/>
        <rFont val="Arial"/>
        <family val="2"/>
      </rPr>
      <t xml:space="preserve">
</t>
    </r>
  </si>
  <si>
    <t>5.2 Käyttöönoton hallinta</t>
  </si>
  <si>
    <r>
      <rPr>
        <b/>
        <sz val="10"/>
        <rFont val="Arial"/>
        <family val="2"/>
      </rPr>
      <t>Käyttöoikeusroolien määritys</t>
    </r>
    <r>
      <rPr>
        <sz val="10"/>
        <rFont val="Arial"/>
        <family val="2"/>
      </rPr>
      <t xml:space="preserve">
Osana projektia määritellään Asiakkaalle käyttöönotettavan järjestelmän käyttöoikeustasot.
</t>
    </r>
  </si>
  <si>
    <r>
      <rPr>
        <b/>
        <sz val="10"/>
        <rFont val="Arial"/>
        <family val="2"/>
      </rPr>
      <t>Testaus</t>
    </r>
    <r>
      <rPr>
        <sz val="10"/>
        <rFont val="Arial"/>
        <family val="2"/>
      </rPr>
      <t xml:space="preserve">
Toimittaja vastaa toteutuksen testauksesta ja testitapauksista hyväksymistestausta lukuun ottamatta.
</t>
    </r>
  </si>
  <si>
    <r>
      <t xml:space="preserve">Käyttöönottoprojektin projektinhallinta
</t>
    </r>
    <r>
      <rPr>
        <sz val="10"/>
        <rFont val="Arial"/>
        <family val="2"/>
      </rPr>
      <t>Toimittaja vastaa käyttöönottoprojektin projektinhallinnasta ja koordinoi toimintaa Asiakkaan kanssa.</t>
    </r>
    <r>
      <rPr>
        <b/>
        <sz val="10"/>
        <rFont val="Arial"/>
        <family val="2"/>
      </rPr>
      <t xml:space="preserve">
</t>
    </r>
  </si>
  <si>
    <r>
      <rPr>
        <b/>
        <sz val="10"/>
        <rFont val="Arial"/>
        <family val="2"/>
      </rPr>
      <t>Osallistuminen toimintaympäristön kehittämiseen</t>
    </r>
    <r>
      <rPr>
        <sz val="10"/>
        <rFont val="Arial"/>
        <family val="2"/>
      </rPr>
      <t xml:space="preserve">
Toimittaja osallistuu osana kiinteähintaista käyttöönottoprojektia toimintaympäristössä havaittujen ongelmien ratkaisemiseen ja esimerkiksi työ- ja toimintatapojen kehittämiseen Asiakkaan tukena.
</t>
    </r>
  </si>
  <si>
    <r>
      <t xml:space="preserve">Projektinhallinnollinen dokumentointi
</t>
    </r>
    <r>
      <rPr>
        <sz val="10"/>
        <rFont val="Arial"/>
        <family val="2"/>
      </rPr>
      <t>Toimittaja vastaa käytettävän projektimenettelyn mukaisen projektinhallintadokumentaation tuottamisesta ja ylläpidosta.</t>
    </r>
    <r>
      <rPr>
        <b/>
        <sz val="10"/>
        <rFont val="Arial"/>
        <family val="2"/>
      </rPr>
      <t xml:space="preserve">
</t>
    </r>
  </si>
  <si>
    <r>
      <rPr>
        <b/>
        <sz val="10"/>
        <rFont val="Arial"/>
        <family val="2"/>
      </rPr>
      <t>Dokumenttien laaja käyttöoikeus</t>
    </r>
    <r>
      <rPr>
        <sz val="10"/>
        <rFont val="Arial"/>
        <family val="2"/>
      </rPr>
      <t xml:space="preserve">
Käyttöönottoprojektissa syntyvä dokumentaatio, erityisesti suunnitteludokumentit, mahdollisten rajapintojen, asiakaskohtaisen konfiguraation ja ylläpito-ohjeet sekä
projektinhallintadokumentaatio, on Asiakkaan saatavissa ja täysimääräisesti hyödynnettävissä sekä luovutettavissa kolmannelle osapuolelle Asiakkaan harkinnan mukaan projektin aikaisesti ja sen jälkeen.
</t>
    </r>
  </si>
  <si>
    <r>
      <t xml:space="preserve">Raportointi
</t>
    </r>
    <r>
      <rPr>
        <sz val="10"/>
        <rFont val="Arial"/>
        <family val="2"/>
      </rPr>
      <t xml:space="preserve">Toimittajan projektipäällikkö raportoi projektin etenemisestä, kustannuksista ja aikataulusta Asiakkaalle osana sovittuun projektimenettelyyn kuuluvaa raportointia. </t>
    </r>
    <r>
      <rPr>
        <b/>
        <sz val="10"/>
        <rFont val="Arial"/>
        <family val="2"/>
      </rPr>
      <t xml:space="preserve">
</t>
    </r>
  </si>
  <si>
    <r>
      <rPr>
        <b/>
        <sz val="10"/>
        <rFont val="Arial"/>
        <family val="2"/>
      </rPr>
      <t>Raportointitiheys</t>
    </r>
    <r>
      <rPr>
        <sz val="10"/>
        <rFont val="Arial"/>
        <family val="2"/>
      </rPr>
      <t xml:space="preserve">
Toimittajan projektipäällikö raportoi projektin etenemisestä vähintään viikoittain, ellei toisin yhdessä sovita.
</t>
    </r>
  </si>
  <si>
    <r>
      <rPr>
        <b/>
        <sz val="10"/>
        <rFont val="Arial"/>
        <family val="2"/>
      </rPr>
      <t>Toimittajan suorittama testaus</t>
    </r>
    <r>
      <rPr>
        <sz val="10"/>
        <rFont val="Arial"/>
        <family val="2"/>
      </rPr>
      <t xml:space="preserve">
Toimittaja testaa kattavasti käyttöönotossa toteutettujen toimintojen toimivuuden ennen sen luovuttamista Asiakkaalle hyväksymistestaukseen.
</t>
    </r>
  </si>
  <si>
    <r>
      <t xml:space="preserve">Testiraportointi
</t>
    </r>
    <r>
      <rPr>
        <sz val="10"/>
        <rFont val="Arial"/>
        <family val="2"/>
      </rPr>
      <t>Toimittaja raportoi Asiakkaalle säännöllisesti sekä käyttöönottoprojektin testauksen edistymisen että testauksen varsinaiset tulokset.</t>
    </r>
    <r>
      <rPr>
        <b/>
        <sz val="10"/>
        <rFont val="Arial"/>
        <family val="2"/>
      </rPr>
      <t xml:space="preserve">
</t>
    </r>
  </si>
  <si>
    <r>
      <rPr>
        <b/>
        <sz val="10"/>
        <rFont val="Arial"/>
        <family val="2"/>
      </rPr>
      <t>Asiakkaan hyväksymistestaus /toteutuksen arviointi</t>
    </r>
    <r>
      <rPr>
        <sz val="10"/>
        <rFont val="Arial"/>
        <family val="2"/>
      </rPr>
      <t xml:space="preserve">
Asiakkaalla on vähintään 14 vuorokautta mahdollisuus tehdä hyväksymistesti toimitetulle järjestelmälle tai osatoimitukselle sekä arvioida ko. toimituksen tuotosten vastaavuus vaatimuksiin. Toimittajan tulee korjata viiveettä Asiakkaan hyväksymistestauksessa havaitsemat virheet, jotka koskevat poikkeamaa tarjotun ratkaisun ominaisuuksissa ja toiminnallisuuksissa. 
</t>
    </r>
  </si>
  <si>
    <r>
      <rPr>
        <b/>
        <sz val="10"/>
        <rFont val="Arial"/>
        <family val="2"/>
      </rPr>
      <t>Vähäiset virheet hyväksymistestauksessa</t>
    </r>
    <r>
      <rPr>
        <sz val="10"/>
        <rFont val="Arial"/>
        <family val="2"/>
      </rPr>
      <t xml:space="preserve">
Vähäiset virheet eivät estä toimituksen hyväksymistä tuotantokäyttöön ja palvelun käynnistämistä, mikäli Asiakas tämän hyväksyy. Tässäkin tapauksessa Toimittajan tulee kuitenkin korjata myös vähäiset virheet ilman aiheetonta viivästystä.
</t>
    </r>
  </si>
  <si>
    <r>
      <t xml:space="preserve">Muutoksenhallinta
</t>
    </r>
    <r>
      <rPr>
        <sz val="10"/>
        <rFont val="Arial"/>
        <family val="2"/>
      </rPr>
      <t xml:space="preserve">Työssä käytetään Asiakkaan muutoksenhallintamenettelyä tai Asiakkaan hyväksymää, alan hyviin käytäntöihin perustuvaa muutoksenhallintamenettelyä. </t>
    </r>
    <r>
      <rPr>
        <b/>
        <sz val="10"/>
        <rFont val="Arial"/>
        <family val="2"/>
      </rPr>
      <t xml:space="preserve">
</t>
    </r>
  </si>
  <si>
    <t>Asiantuntijapalveluja koskevat vaatimukset</t>
  </si>
  <si>
    <t>Vastatkaa kaikkiin vaatimuksiin, perustelkaa vastauksenne siten, että ratkaisumallinne tulee selvästi esille.
Huom. Kyllä-vastauksiin ei saa asettaa reunaehtoja tai rajauksia Asiakkaan vahingoksi. Vastatkaa kyseisissä tapauksissa Osittain.</t>
  </si>
  <si>
    <r>
      <t xml:space="preserve">Asiantuntijapalveluja ja avainasiantuntijoita koskevat vaatimukset on jäsennetty tähän välilehteen seuraavasti:
</t>
    </r>
    <r>
      <rPr>
        <sz val="10"/>
        <color theme="1"/>
        <rFont val="Arial"/>
        <family val="2"/>
      </rPr>
      <t>6.1 Täydentävät asiantuntijapalvelut
6.2 Avainhenkilöiden kokemus ja osaaminen</t>
    </r>
  </si>
  <si>
    <t>6. Asiantuntijapalvelut</t>
  </si>
  <si>
    <t>Tässä osuudessa kuvataan palveluiden käyttöönottoa ja jatkuvia palveluita täydentävien asiantuntijapalveluiden selvitykset ja vaatimukset.</t>
  </si>
  <si>
    <t>Selvityspyynnöt on koottu välilehdelle Selvitykset.
Tähän vertailukriteeriin liittyvät selvitykset on koottu välilehdelle Selvitykset alaotsikon S6 alle.</t>
  </si>
  <si>
    <t>6.1. Täydentävät asiantuntijapalvelut</t>
  </si>
  <si>
    <t>Asiantuntijapalveluilla tarkoitetaan Järjestelmän toimitukseen ja kehittämiseen sekä sovelluksen tuki- ja ylläpitopalveluihin liittyvää jatkuvia palveluja täydentävää suunnittelua, optimointia, kehittämistä, laajentamista, uudistamista tai muuta tähän liittyvää konsultointia ja asiantuntijatyötä. Tässä kyseessä on erityisesti jatkuvia palveluita täydentävät asiantuntijapalvelut ja lisäprojektit. Asiakas voi tilata mahdollisia täydentäviä asiantuntijapalveluita tarpeensa mukaan, mutta sillä ei ole näihin ostovelvollisuutta.
Toimittajaa koskevat toimeksiannot toteutetaan pääsääntöisesti erillisinä projekteina, selvityksenä tai töinä. Nämä määräaikaiset tehtäväkokonaisuudet sovitetaan laajuudeltaan, sisällöltään ja aikataulultaan Asiakkaan tarpeisiin. Tilattavien tehtäväkokonaisuuksien laajuus voi vaihdella muutaman tunnin asiantuntijatyöstä kuukausia kestäviksi laajemmiksi hankkeiksi ja projekteiksi.
Uusien tehtäväkokonaisuuksien tilauksista käytetään nimitystä toimeksianto, jo käynnissä olevan tehtäväkokonaisuuden täsmennykseen 
tai laajennukseen liittyviä tilauksia puolestaan lisätilaukseksi.
Tarjoajan tulee täyttää asiantuntijapalveluita koskeva hinnastonsa hintalomakkeeseen.
Seuraavat vaatimukset koskevat sopimuskaudenaikaisia täydentäviä asiantuntijapalveluita.</t>
  </si>
  <si>
    <r>
      <t xml:space="preserve">Järjestelmätoimitusta ja -palveluita täydentävät asiantuntijapalvelut
</t>
    </r>
    <r>
      <rPr>
        <sz val="10"/>
        <rFont val="Arial"/>
        <family val="2"/>
      </rPr>
      <t xml:space="preserve">Toimittajan tulee tarjota Asiakkaalle mahdollisuus tilata erillisillä toimeksiannoilla asiantuntijapalveluita koskien Järjestelmän ja sen integraatioiden suunnittelua, kehittämistä ja erilaista konsultointia. </t>
    </r>
  </si>
  <si>
    <r>
      <t>Asiantuntijapalveluiden toimitusaika</t>
    </r>
    <r>
      <rPr>
        <sz val="10"/>
        <rFont val="Arial"/>
        <family val="2"/>
      </rPr>
      <t xml:space="preserve">
Erikseen tilattavissa asiantuntijapalveluissa noudatetaan seuraavia toimitusaikoja, jollei tapauskohtaisesti muuta sovita:
1. Tarjousten ja/tai toteutussuunnitelmien toimitus - 10 arkipäivä 
2. Yksittäisen asiantuntijan saatavuus suunnitelman toteuttamisen aloitukseen -  ka. 10 arkipäivää kohdan 1 toimituksesta.
Laajoissa (yli 50 htp tai 50 000 € tai yli kolmen asiantuntijan) asiantuntijapalveluissa tarjousten/toteutussuunnitelmien toimitusaika ja asiantuntijoiden aloitusaika sovitaan erikseen, kuitenkin siten, että ellei Asiakas toisin hyväksy, tarjousten/toteutussuunnitelmien toimitusaika on korkeintaan 15 arkipäivää ja asiantuntijoiden aloitusaika korkeintaan 60 pv.
Toimitusajoissa huomioidaan Toimittajasta riippumattomat esteet ja viiveet. 
</t>
    </r>
  </si>
  <si>
    <r>
      <t xml:space="preserve">Asiantuntijan osaamistason varmistaminen
</t>
    </r>
    <r>
      <rPr>
        <sz val="10"/>
        <rFont val="Arial"/>
        <family val="2"/>
      </rPr>
      <t xml:space="preserve">Asiakkaan hankkiessa täydentäviä asiantuntijapalveluita on Asiakkaalla oikeus varmistaa Toimittajan asiantuntijan osaamistaso pyytämällä Toimittajan luovuttamaan ennen tilausta asiantuntijaa koskevat seuraavat tiedot:
 - Ansioluettelo (CV)
 - Kokemustiedot ml. sertifioinnit
 - Asiantuntijan toteuttamat Asiakkaan tarvekuvausta vastaavat toimeksiannot </t>
    </r>
  </si>
  <si>
    <r>
      <t xml:space="preserve">Tarjottujen asiantuntijoiden haastattelut
</t>
    </r>
    <r>
      <rPr>
        <sz val="10"/>
        <rFont val="Arial"/>
        <family val="2"/>
      </rPr>
      <t xml:space="preserve">Asiakkaalla on oikeus haastatella Toimittajan sopimuskaudella tarjoamat asiantuntijat ennen tarjouksen hyväksymistä. Haastattelun tarkoituksena on varmistaa tarjottujen asiantuntijoiden osaaminen ja kokemus sekä yhteistyökyky. 
Asiakkaalla on oikeus hylätä tarjottu asiantuntija ja pyytää Toimittajaa etsimään pyydettyyn tehtävään korvaava asiantuntija.
</t>
    </r>
  </si>
  <si>
    <r>
      <t xml:space="preserve">Järjestelmätoimitusta täydentävät asiantuntijapalvelut
</t>
    </r>
    <r>
      <rPr>
        <sz val="10"/>
        <rFont val="Arial"/>
        <family val="2"/>
      </rPr>
      <t>Toimittajan tulee tarjota Asiakkaalle mahdollisuus tilata erillisillä toimeksiannoilla asiantuntijapalveluita koskien järjestelmän jatkokehityksen erilaista teknistä ja kokonaisarkkitehtuurimuotoista suunnittelua, toteutusta, parametrointia, testausta, dokumentointia ja asiakastarpeiden selvittämistä sekä muun konsultoinnin tehtäviä.</t>
    </r>
    <r>
      <rPr>
        <b/>
        <sz val="10"/>
        <rFont val="Arial"/>
        <family val="2"/>
      </rPr>
      <t xml:space="preserve">
</t>
    </r>
  </si>
  <si>
    <r>
      <t xml:space="preserve">Järjestelmätoimitusta  täydentävät vaativat asiantuntijapalvelut
</t>
    </r>
    <r>
      <rPr>
        <sz val="10"/>
        <rFont val="Arial"/>
        <family val="2"/>
      </rPr>
      <t>Toimittajan tulee tarjota Asiakkaalle mahdollisuus tilata erillisillä toimeksiannoilla asiantuntijapalveluita koskien järjestelmän jatkokehitykseen ja integrointiin liittyvää vaativaa suunnittelua, toteutusta sekä muun konsultoinnin tehtäviä, joka edellyttää useiden vuosien kokemuksen hankinnan kohteesta.</t>
    </r>
    <r>
      <rPr>
        <b/>
        <sz val="10"/>
        <rFont val="Arial"/>
        <family val="2"/>
      </rPr>
      <t xml:space="preserve">
</t>
    </r>
  </si>
  <si>
    <r>
      <t xml:space="preserve">Projektinhallinnan täydentävät asiantuntijapalvelut
</t>
    </r>
    <r>
      <rPr>
        <sz val="10"/>
        <rFont val="Arial"/>
        <family val="2"/>
      </rPr>
      <t>Toimittajan tulee tarjota Asiakkaalle mahdollisuus tilata erillisillä toimeksiannoilla asiantuntijapalveluita koskien järjestelmän laajentamista, uudistamista ja kehittämistä koskevaa projektinhallintaa.</t>
    </r>
    <r>
      <rPr>
        <b/>
        <sz val="10"/>
        <rFont val="Arial"/>
        <family val="2"/>
      </rPr>
      <t xml:space="preserve">
</t>
    </r>
  </si>
  <si>
    <r>
      <rPr>
        <b/>
        <sz val="10"/>
        <rFont val="Arial"/>
        <family val="2"/>
      </rPr>
      <t>Koulutuspalvelut ja muutoksen tuki</t>
    </r>
    <r>
      <rPr>
        <sz val="10"/>
        <rFont val="Arial"/>
        <family val="2"/>
      </rPr>
      <t xml:space="preserve">
Asiakkaan on mahdollista ostaa erilaista järjestelmän käyttöön ja Asiakkaan prosessien tekniseen soveltamiseen liittyvää tukevaa koulutuspalvelua sekä muutoksen tukea toimittajalta.</t>
    </r>
  </si>
  <si>
    <r>
      <t xml:space="preserve">Roolitus ja kyvykkyys
</t>
    </r>
    <r>
      <rPr>
        <sz val="10"/>
        <rFont val="Arial"/>
        <family val="2"/>
      </rPr>
      <t>Toimittaja roolittaa käyttöönoton, toimeksiannot ja palvelun siten, että kullakin Toimittajan  asiantuntijalla on mahdollisuus suoriutua hänelle osoitetusta tehtävästä.</t>
    </r>
  </si>
  <si>
    <r>
      <t xml:space="preserve">Suomen kielen taito
</t>
    </r>
    <r>
      <rPr>
        <sz val="10"/>
        <rFont val="Arial"/>
        <family val="2"/>
      </rPr>
      <t xml:space="preserve">Palvelutuotantoon osallistuvilla henkilöillä, jotka työskentelevät Tilaajarajapinnassa, on hyvä kirjallinen ja suullinen suomen kielen taito (vastaa äidinkieleltään suomenkielisen henkilön tasoa).
</t>
    </r>
  </si>
  <si>
    <t>Projektit ja raportointi</t>
  </si>
  <si>
    <r>
      <t xml:space="preserve">Tarjoukset ja työmääräaviot
</t>
    </r>
    <r>
      <rPr>
        <sz val="10"/>
        <rFont val="Arial"/>
        <family val="2"/>
      </rPr>
      <t>Toimittaja sitoutuu toimittamaan Asiakkaalle tarjouksia ja työmääräarvioita jatkokehitysprojekteista.</t>
    </r>
    <r>
      <rPr>
        <b/>
        <sz val="10"/>
        <rFont val="Arial"/>
        <family val="2"/>
      </rPr>
      <t xml:space="preserve">
</t>
    </r>
  </si>
  <si>
    <r>
      <t xml:space="preserve">Tehtäväkokonaisuuden etenemisen seuranta
</t>
    </r>
    <r>
      <rPr>
        <sz val="10"/>
        <rFont val="Arial"/>
        <family val="2"/>
      </rPr>
      <t>Toimittajan Palvelupäällikön tai tehtäväkokonaisuudelle nimetyn vastuuhenkilön (esim. Projektipäällikkö) tulee aktiivisesti raportoida Asiakkaan edustajalle tilatun toimeksiannon aloittamisesta, edistymisestä ja valmistumisesta viikottain ellei tästä tiedottamisesta toisin sovita.</t>
    </r>
    <r>
      <rPr>
        <b/>
        <sz val="10"/>
        <rFont val="Arial"/>
        <family val="2"/>
      </rPr>
      <t xml:space="preserve">
</t>
    </r>
  </si>
  <si>
    <r>
      <t xml:space="preserve">Muutoshallinnan toimeksiannot
</t>
    </r>
    <r>
      <rPr>
        <sz val="10"/>
        <rFont val="Arial"/>
        <family val="2"/>
      </rPr>
      <t>Toimittajan tulee nimetä jokaisella muutoshallinnan toimeksiannolle vastuuhenkilö ja tehtävälle aikataulu. Muutoshallintatehtäviä seurataan vähintään viikottain Asiakkaan ja Toimittajan välisissä seurantakokouksissa ellei toisin sovita.</t>
    </r>
    <r>
      <rPr>
        <b/>
        <sz val="10"/>
        <rFont val="Arial"/>
        <family val="2"/>
      </rPr>
      <t xml:space="preserve">
</t>
    </r>
  </si>
  <si>
    <r>
      <t xml:space="preserve">Projektisuunnitelma
</t>
    </r>
    <r>
      <rPr>
        <sz val="10"/>
        <rFont val="Arial"/>
        <family val="2"/>
      </rPr>
      <t>Toimittajan tulee toteuttaa kaikista erikseen projektoitavista tehtäväkokonaisuuksista projektisuunnitelma, jonka tulee sisältää ainakin seuraavat tekijät:
- projektin tavoitteet
- projektin tulokset, tuotokset ja välituotokset
- projektin aikataulu
- projektin organisointi
- työmäärä- ja kustannusarvio tai kiinteä hinta
- keskeiset vaiheet ja tehtävät
- osapuolten vastuut 
- riskianalyysi</t>
    </r>
    <r>
      <rPr>
        <b/>
        <sz val="10"/>
        <rFont val="Arial"/>
        <family val="2"/>
      </rPr>
      <t xml:space="preserve">
</t>
    </r>
  </si>
  <si>
    <r>
      <t xml:space="preserve">Dokumentointi
</t>
    </r>
    <r>
      <rPr>
        <sz val="10"/>
        <color theme="1"/>
        <rFont val="Arial"/>
        <family val="2"/>
      </rPr>
      <t>Toimittajan tulee dokumentoida tuottamansa tekniset suunnitelmat, muutostyöt, korjaustoimenpiteet ja muut toimeksiantoihin liittyvät toimenpiteet huolellisesti ja kattavasti sekä toimittaa Asiakkaalle Sopimusmallin mukaisesti.</t>
    </r>
    <r>
      <rPr>
        <b/>
        <sz val="10"/>
        <color theme="1"/>
        <rFont val="Arial"/>
        <family val="2"/>
      </rPr>
      <t xml:space="preserve">
</t>
    </r>
  </si>
  <si>
    <r>
      <t xml:space="preserve">Oikeudet asiantuntijapalveluiden tuloksiin
</t>
    </r>
    <r>
      <rPr>
        <sz val="10"/>
        <color theme="1"/>
        <rFont val="Arial"/>
        <family val="2"/>
      </rPr>
      <t>Kaikkien Asiakkaalle asiantuntijapalveluina toteutettavien tehtävien tulosten ja tuotosten oikeudet määrittyvät Sopimusmallissa kuvatun mukaisesti.</t>
    </r>
    <r>
      <rPr>
        <b/>
        <sz val="10"/>
        <color theme="1"/>
        <rFont val="Arial"/>
        <family val="2"/>
      </rPr>
      <t xml:space="preserve">
</t>
    </r>
  </si>
  <si>
    <r>
      <t xml:space="preserve">Kuukausiraportti
</t>
    </r>
    <r>
      <rPr>
        <sz val="10"/>
        <rFont val="Arial"/>
        <family val="2"/>
      </rPr>
      <t>Toimittajan tulee raportoida selkeästi kuukausittain erikseen tilatut ja hyväksytyt työt ja niiden toteutunut työmäärä laskutuksineen</t>
    </r>
    <r>
      <rPr>
        <b/>
        <sz val="10"/>
        <rFont val="Arial"/>
        <family val="2"/>
      </rPr>
      <t xml:space="preserve">.
</t>
    </r>
  </si>
  <si>
    <r>
      <t xml:space="preserve">Viikkoraportti
</t>
    </r>
    <r>
      <rPr>
        <sz val="10"/>
        <rFont val="Arial"/>
        <family val="2"/>
      </rPr>
      <t xml:space="preserve">Toimittajan tulee raportoida Asiakkaan projektipäällikölle ja ohjausryhmälle viikottain vähintään seuraavat projektin tilanteeseen liittyvät asiat
- Seurantajakson edistymä
- Seuraavan jakson tavoitteet
- Valmiusaste päätehtävittäin
- Poikkeamat
</t>
    </r>
  </si>
  <si>
    <t>6.2 Avainhenkilöiden kokemus ja osaaminen</t>
  </si>
  <si>
    <t>Tämä palvelu edellyttää määritellyiltä avainhenkilöiltä henkilötasolla erityisosaamista ja kyvykkyyttä, joilla on merkittävä vaikutus koko palvelun laatuun. Laadukkaat avainhenkilöt ovat Palveluiden osalta keskeisessä roolissa. Palvelupäällikön on kyettävä jo sopimusneuvottelussa sisäistämään vaatimusten mukaiset palvelukokonaisuudet varmistaakseen niiden onnistuneen käyttöönoton. Järjestelmäarkkitehdillä on myös merkittävä rooli käyttöönottoprojektin teknisessä suunnittelussa. Näin ollen Toimittajan nimeämien avainhenkilöiden pätevyydellä ja kokemuksella on merkittävä vaikutus Palveluiden vaatimusten mukaiseen toteutumiseen.
Tarjoajan tulee nimetä tarjousvaiheessa avainhenkilöinä: 
- Palvelupäällikkö
- Käyttöönoton projektipäällikkö
- Järjestelmäarkkitehti
- Vastuukonsultti 
Tarjottujen avainhenkilöiden osaaminen ja kokemus tulee kuvata tämän taulukon Osaamislomakevälilehtiin 6A-6D.</t>
  </si>
  <si>
    <t>Roolit tulee kuvata järjestelmäkohtaisesti. Mukana voi olla teknisten roolien lisäksi myös toiminnallisia konsulttirooleja (esim. Prosessien mallintaja tms.).
Huom. KHO:n Kelan tulkkipalvelupäätöksen johdosta tähän saa laittaa arvioitavaksi vain sellaisia rooleja, joita on hankinnassa YKSI. Esim. jos hankinnassa hankitaan vaihtuva määrä projektipäälliköitä, niin niistä ei voi ottaa yhtä "näytille arvioitavaksi". Tällöin pitää arvioida joku näennäisrooli, esim. Johtava projektipäällikkö.</t>
  </si>
  <si>
    <r>
      <t xml:space="preserve">Pätevyys
</t>
    </r>
    <r>
      <rPr>
        <sz val="10"/>
        <rFont val="Arial"/>
        <family val="2"/>
      </rPr>
      <t>Toimittaja nimeää rooleihiin henkilöt, joiden ammatillinen kompetenssi mahdollistaa tehokkaan suoriutumisen tehtävästä.</t>
    </r>
  </si>
  <si>
    <r>
      <t xml:space="preserve">Monitoimittajaympäristö
</t>
    </r>
    <r>
      <rPr>
        <sz val="10"/>
        <rFont val="Arial"/>
        <family val="2"/>
      </rPr>
      <t>Kaikilla tarjotuilla avainhenkilöillä on kokemusta järjestelmäpalveluiden tuottamisesta ja käyttöönotosta Asiakkaalle monitoimittajaympäristössä.</t>
    </r>
  </si>
  <si>
    <r>
      <t xml:space="preserve">Testauksesta vastaavan henkilön nimeäminen
</t>
    </r>
    <r>
      <rPr>
        <sz val="10"/>
        <rFont val="Arial"/>
        <family val="2"/>
      </rPr>
      <t>Toimittaja nimeää sopimusvaiheessa käyttöönottoprojektin testauksesta vastaavan asiantuntijan. Asiantuntija vastaa käyttöönottoprojektin testauksen koordinoinnista ja raportoinnista Asiakkaan suuntaan.</t>
    </r>
  </si>
  <si>
    <t>Seuraavassa on kuvattu tarjottujen avainhenkilöiden vähimmäisvaatimukset. Avainhenkilöiden osaamista ja kokemusta verrataan vähimmäisvaatimukset ylittävältä osalta osaamisvälilehtiin 6A-6D kuvatun osaamisen pohjalta (todennettavissa CV:stä).
Asiakas varaa mahdollisuuden haastatella avainhenkilöt tarjousprosessin aikana osana tarjousvertailua.</t>
  </si>
  <si>
    <t>&lt;rooli&gt;</t>
  </si>
  <si>
    <r>
      <t>Tarjotulta asiantuntijalta edellytetään seuraavaa osaamista. Vastatkaa osaamis- ja kokemus</t>
    </r>
    <r>
      <rPr>
        <u/>
        <sz val="10"/>
        <rFont val="Arial"/>
        <family val="2"/>
      </rPr>
      <t>vaatimuksiin</t>
    </r>
    <r>
      <rPr>
        <sz val="10"/>
        <rFont val="Arial"/>
        <family val="2"/>
      </rPr>
      <t xml:space="preserve"> alla ja kuvatkaa kyseisen avainhenkilön osaaminen ja kokemus tarkemmin osaamislomakkeeseen (omalla välilehdellään).</t>
    </r>
  </si>
  <si>
    <r>
      <t xml:space="preserve">Kokemus
</t>
    </r>
    <r>
      <rPr>
        <sz val="10"/>
        <rFont val="Arial"/>
        <family val="2"/>
      </rPr>
      <t>Tarjotulla henkilöllä on kokemusta tässä kuvatun roolin mukaisesta tehtävästä vastuuroolissa X vuoden ajalta.</t>
    </r>
  </si>
  <si>
    <t>Voi myös laittaa tilalle tai lisäksi esim. Vähimmäismäärän projekteille. Huom. Pakolliset vaatimukset eivät saa olla päällekkäisiä pisteytettävien osuuksien kanssa, joten jos vaihdatte pakollisen kokemusvuosivaatimukset projektimäärävaatimukseen, poistakaa projektimäärää koskevat osuudet pisteytettäviltä välilehdiltä 6A-6D</t>
  </si>
  <si>
    <r>
      <t xml:space="preserve">XXX
</t>
    </r>
    <r>
      <rPr>
        <sz val="10"/>
        <rFont val="Arial"/>
        <family val="2"/>
      </rPr>
      <t>X</t>
    </r>
  </si>
  <si>
    <r>
      <t xml:space="preserve">Suomen kielen taito
</t>
    </r>
    <r>
      <rPr>
        <sz val="10"/>
        <rFont val="Arial"/>
        <family val="2"/>
      </rPr>
      <t>Tarjotulla henkilöllä tulee olla hyvä kirjallinen ja suullinen suomen kielen taito.</t>
    </r>
  </si>
  <si>
    <t xml:space="preserve"> </t>
  </si>
  <si>
    <t>6A, Kokemus ja osaaminen - Palvelupäällikkö</t>
  </si>
  <si>
    <r>
      <t xml:space="preserve">Tarjoajan tulee vastata kaikkiin kohtiin. Referenssien osalta on riittävää, että tarjoaja täyttää referenssirivejä nimetyn asiantuntijan kokemuksen mukaisesti, eli asiantuntijan kokemukselle ei tältä osin aseteta minimivaatimusta.
Referenssien osalta ei edellytetä, että palvelu olisi päättynyt, vaan myös käynnissä olevat palvelut hyväksytään referensseiksi. 
Toimittajan tulee täyttää lomake siten, että se vastaa tarjottavan henkilön osaamista ja kokemusta. Asiakkaalla on oikeus haastatella Toimittajan tarjoama avainhenkilö. Haastattelu koskee avainhenkilön osaamista, kokemusta, näkemystä Asiakkaan palvelujen ja ympäristön kehittämisestä sekä yhteistyökykyä.
</t>
    </r>
    <r>
      <rPr>
        <b/>
        <i/>
        <sz val="10"/>
        <rFont val="Arial"/>
        <family val="2"/>
      </rPr>
      <t>Osaaminen ja kokemus tulee olla todennettavissa avainhenkilön CV:stä, joka tulee olla tarjouksen liitteenä.</t>
    </r>
  </si>
  <si>
    <t>Palvelupäällikkö</t>
  </si>
  <si>
    <t>Pisteet</t>
  </si>
  <si>
    <t>Yhteystiedot</t>
  </si>
  <si>
    <t>Yhteensä</t>
  </si>
  <si>
    <t>Max</t>
  </si>
  <si>
    <t>6A.1</t>
  </si>
  <si>
    <t>Tarjotun avainhenkilön nimi</t>
  </si>
  <si>
    <t>6A.2</t>
  </si>
  <si>
    <t>Avainhenkilön puhelinnumero ja sähköposti</t>
  </si>
  <si>
    <t>(mahdollista haastattelua varten)</t>
  </si>
  <si>
    <t>Avainhenkilön koulutustaso</t>
  </si>
  <si>
    <t>6A.3</t>
  </si>
  <si>
    <t>6A.4</t>
  </si>
  <si>
    <t>Perustelu ilmoitetulle koulutustasolle.
HUOM! Koulutuksen tulee liittyä avainrooliin.</t>
  </si>
  <si>
    <t>Kokemus ja osaaminen vaaditussa tehtävässä</t>
  </si>
  <si>
    <t>6A.5</t>
  </si>
  <si>
    <t>Tilaajan toimialatuntemus (kuntien toiminta)</t>
  </si>
  <si>
    <t>6A.6</t>
  </si>
  <si>
    <t>Perustelu toimialatuntemukselle</t>
  </si>
  <si>
    <t>6A.7</t>
  </si>
  <si>
    <t>Kuinka monessa toimituksessa toiminut vastaavassa vastuutehtävässä</t>
  </si>
  <si>
    <t>kpl</t>
  </si>
  <si>
    <t>Tehtävään liittyvä sertifikaatti</t>
  </si>
  <si>
    <t>6A.8</t>
  </si>
  <si>
    <t>Rooliin liittyvä sertifikaatti tai vastaava</t>
  </si>
  <si>
    <t>6A.9</t>
  </si>
  <si>
    <t>Perustelu avainroolin ammatilliselle sertifikaatille tai muulle vastaavalle persteluissa eritelllylle ja todennettavalle osaamiselle.</t>
  </si>
  <si>
    <t>Eritelty osaaminen ko. vastuutehtävässä</t>
  </si>
  <si>
    <t>6A.10</t>
  </si>
  <si>
    <t>Asiakkuudenhallinta</t>
  </si>
  <si>
    <t>6A.11</t>
  </si>
  <si>
    <t>Perustelut</t>
  </si>
  <si>
    <t>6A.12</t>
  </si>
  <si>
    <t>&lt;osaamisalue&gt;</t>
  </si>
  <si>
    <t>6A.13</t>
  </si>
  <si>
    <t>6A.14</t>
  </si>
  <si>
    <t>6A.15</t>
  </si>
  <si>
    <t>Kyseisen avainhenkilön keskeisimmät vastaavat asiakasprojektit/tehtävät ja avainhenkilön rooli näissä</t>
  </si>
  <si>
    <t>Nimetyn henkilön tulee olla tehnyt ulkoiselle referenssiasiakkaalle referenssiasiakkaan joko suoraan tai osana muuta toimitusta tilaamaa asiantuntijatyötä jokaisessa nimetyssä projektissa. Tarjoajalle itselleen, konserniyhtiölle tai tässä kilpailutuksessa voimavara-alihankkijaksi nimetylle taholle tehtyjä projekteja ei tule ilmoittaa kokemuksena.  Mikäli referenssi on salassapidettävä, tulee Tarjoajan mainita toimiala ja se, onko kyse julkis- vai yksityissektorista.
Referenssiksi lasketaan tehtävät joissa tarjottu avainhenkilö on toiminut tässä kuvatussa avainroolissa vähintään 3 kk vastuuroolissa.
Referenssiasiakas tulee nimetä, paitsi jos Toimittajan ja referenssiasiakkaan välinen sopimus ei sitä salli. Tällöinkin Tilaajan tulee pystyä todentamaan ko. referenssi.</t>
  </si>
  <si>
    <t>6A.16</t>
  </si>
  <si>
    <t>Referenssiprojekti/tehtävä:</t>
  </si>
  <si>
    <t>Asiakas:</t>
  </si>
  <si>
    <t>Projektin/tehtävän alkuaika ja kesto (kk)</t>
  </si>
  <si>
    <t>Ko. projektin asiakkaan yhteyshenkilö, jolta referenssitoimitus voidaan varmistaa</t>
  </si>
  <si>
    <t>Asiakkaan yhteyshenkilön yhteystiedot</t>
  </si>
  <si>
    <t>Kuvaus avainhenkilön roolista, tehtävistä ja vastuista kyseisessä projektissa/tehtävässä</t>
  </si>
  <si>
    <t>Avainhenkilön tuottamat tuotokset ko. projektissa/tehtävässä</t>
  </si>
  <si>
    <t>6A.17</t>
  </si>
  <si>
    <t>6A.18</t>
  </si>
  <si>
    <t>6A.19</t>
  </si>
  <si>
    <t>6A.20</t>
  </si>
  <si>
    <t>6A.21</t>
  </si>
  <si>
    <t>6A.22</t>
  </si>
  <si>
    <t>6A.23</t>
  </si>
  <si>
    <t>6A.24</t>
  </si>
  <si>
    <t>6A.25</t>
  </si>
  <si>
    <t>6B, Kokemus ja osaaminen - Projektipäällikkö</t>
  </si>
  <si>
    <t>Projektipäällikkö</t>
  </si>
  <si>
    <t>max.pisteet</t>
  </si>
  <si>
    <t>6B.1</t>
  </si>
  <si>
    <t>6B.2</t>
  </si>
  <si>
    <t>6B.3</t>
  </si>
  <si>
    <t>6B.4</t>
  </si>
  <si>
    <t>6B.5</t>
  </si>
  <si>
    <t>6B.6</t>
  </si>
  <si>
    <t>6B.7</t>
  </si>
  <si>
    <t>6B.8</t>
  </si>
  <si>
    <t>6B.9</t>
  </si>
  <si>
    <t>Perustelu avainroolin ammatilliselle sertifikaatille. Esim. PRINCE2, IPMA C ja PMI sertifiointeja tai vastaava projektinhallinnan sertifikaatti tai muu vastaava persteuissa eritelty ja todennettava osaaminen.</t>
  </si>
  <si>
    <t>6B.10</t>
  </si>
  <si>
    <t>Projektinhallinta ja johtaminen</t>
  </si>
  <si>
    <t>6B.11</t>
  </si>
  <si>
    <t>6B.12</t>
  </si>
  <si>
    <t>6B.13</t>
  </si>
  <si>
    <t>6B.14</t>
  </si>
  <si>
    <t>6B.15</t>
  </si>
  <si>
    <t>Nimetyn henkilön tulee olla tehnyt ulkoiselle referenssiasiakkaalle referenssiasiakkaan joko suoraan tai osana muuta toimitusta tilaamaa asiantuntijatyötä jokaisessa nimetyssä projektissa. Tarjoajalle itselleen, konserniyhtiölle tai tässä kilpailutuksessa voimavara-alihankkijaksi nimetylle taholle tehtyjä projekteja ei tule ilmoittaa kokemuksena.  Mikäli referenssi on salassapidettävä, tulee Tarjoajan mainita toimiala ja se, onko kyse julkis- vai yksityissektorista.
Referenssiksi lasketaan tehtävät joissa tarjottu avainhenkilö on toiminut vastuullisena projektipäällikkönä koko referenssiprojektin ajan alusta loppuun.
Referenssiasiakas tulee nimetä, paitsi jos Toimittajan ja referenssiasiakkaan välinen sopimus ei sitä salli. Tällöinkin Tilaajan tulee pystyä todentamaan ko. referenssi.</t>
  </si>
  <si>
    <t>6B.16</t>
  </si>
  <si>
    <t>6B.17</t>
  </si>
  <si>
    <t>6B.18</t>
  </si>
  <si>
    <t>6B.19</t>
  </si>
  <si>
    <t>6B.20</t>
  </si>
  <si>
    <t>6B.21</t>
  </si>
  <si>
    <t>6B.22</t>
  </si>
  <si>
    <t>6B.23</t>
  </si>
  <si>
    <t>6B.24</t>
  </si>
  <si>
    <t>6B.25</t>
  </si>
  <si>
    <t>6C, Kokemus ja osaaminen - Vastuukonsultti</t>
  </si>
  <si>
    <t>Vastuukonsultti</t>
  </si>
  <si>
    <t>6C.1</t>
  </si>
  <si>
    <t>6C.2</t>
  </si>
  <si>
    <t>6C.3</t>
  </si>
  <si>
    <t>6C.4</t>
  </si>
  <si>
    <t>6C.5</t>
  </si>
  <si>
    <t>6C.6</t>
  </si>
  <si>
    <t>6C.7</t>
  </si>
  <si>
    <t>6C.8</t>
  </si>
  <si>
    <t>Ratkaisuun liittyvä sertifikaatti tai vastaava</t>
  </si>
  <si>
    <t>6C.9</t>
  </si>
  <si>
    <t>6C.10</t>
  </si>
  <si>
    <t>6C.11</t>
  </si>
  <si>
    <t>6C.12</t>
  </si>
  <si>
    <t>6C.13</t>
  </si>
  <si>
    <t>6C.14</t>
  </si>
  <si>
    <t>6C.15</t>
  </si>
  <si>
    <t>6C.16</t>
  </si>
  <si>
    <t>6C.17</t>
  </si>
  <si>
    <t>6C.18</t>
  </si>
  <si>
    <t>6C.19</t>
  </si>
  <si>
    <t>6C.20</t>
  </si>
  <si>
    <t>6C.21</t>
  </si>
  <si>
    <t>6C.22</t>
  </si>
  <si>
    <t>6C.23</t>
  </si>
  <si>
    <t>6C.24</t>
  </si>
  <si>
    <t>6C.25</t>
  </si>
  <si>
    <t>6D, Kokemus ja osaaminen - Järjestelmäarkkitehti</t>
  </si>
  <si>
    <t>Järjestelmäarkkitehti</t>
  </si>
  <si>
    <t>6D.1</t>
  </si>
  <si>
    <t>6D.2</t>
  </si>
  <si>
    <t>6D.3</t>
  </si>
  <si>
    <t>6D.4</t>
  </si>
  <si>
    <t>6D.5</t>
  </si>
  <si>
    <t>6D.6</t>
  </si>
  <si>
    <t>6D.7</t>
  </si>
  <si>
    <t>6D.8</t>
  </si>
  <si>
    <t>Rooliin liittyvä ammatillinen sertifikaatti</t>
  </si>
  <si>
    <t>6D.10</t>
  </si>
  <si>
    <t>Integraatioarkkitehtuurit ja rajapinnat</t>
  </si>
  <si>
    <t>6D.11</t>
  </si>
  <si>
    <t>6D.12</t>
  </si>
  <si>
    <t>Tarjoajan tarjoama ratkaisukokonaisuus sisältäen alustan ja sovellustason tekniset ratkaisut</t>
  </si>
  <si>
    <t>6D.13</t>
  </si>
  <si>
    <t>6D.14</t>
  </si>
  <si>
    <t>6D.15</t>
  </si>
  <si>
    <t>6D.16</t>
  </si>
  <si>
    <t>Tietoturvaosaaminen osana sovelluskehitystä</t>
  </si>
  <si>
    <t>6D.17</t>
  </si>
  <si>
    <t>6D.18</t>
  </si>
  <si>
    <t>Kokonaisarkkitehtuurin kehitys- ja ylläpitotehtävät</t>
  </si>
  <si>
    <t>6D.19</t>
  </si>
  <si>
    <t>6D.20</t>
  </si>
  <si>
    <t>6D.21</t>
  </si>
  <si>
    <t>6D.22</t>
  </si>
  <si>
    <t>6D.23</t>
  </si>
  <si>
    <t>6D.24</t>
  </si>
  <si>
    <t>6D.25</t>
  </si>
  <si>
    <t>6D.26</t>
  </si>
  <si>
    <t>6D.27</t>
  </si>
  <si>
    <t>6D.28</t>
  </si>
  <si>
    <t>6D.29</t>
  </si>
  <si>
    <t>Tietoturvatasovaatimukset - Perustaso</t>
  </si>
  <si>
    <r>
      <t xml:space="preserve">Tämä välilehti </t>
    </r>
    <r>
      <rPr>
        <b/>
        <u/>
        <sz val="10"/>
        <color theme="1"/>
        <rFont val="Arial"/>
        <family val="2"/>
      </rPr>
      <t>ei sisällä</t>
    </r>
    <r>
      <rPr>
        <sz val="10"/>
        <color theme="1"/>
        <rFont val="Arial"/>
        <family val="2"/>
      </rPr>
      <t xml:space="preserve"> täytettäviä kenttiä. Tietoturvatasovaatimukset hyväksytään välilehdellä 1.</t>
    </r>
  </si>
  <si>
    <t>OSA 1 Tietoturvallisuuden hallinnan vaatimukset</t>
  </si>
  <si>
    <t>1.1: Johtajuudelle asetettavat vaatimukset</t>
  </si>
  <si>
    <t>Tietoturvatasojen kohta</t>
  </si>
  <si>
    <t>Toimittajaan kohdistuva vaatimus, perustaso</t>
  </si>
  <si>
    <t>1.1.1.1.</t>
  </si>
  <si>
    <t>Mikäli hankinnan kohdetta koskeva lainsäädäntö muuttuu, tilaaja tiedottaa siitä toimittajalle, joka sitoutuu tiedottamaan muutoksesta hankinnan kohteen tuottamisesta vastaavalle henkilöstölleen sekä alihankkijoilleen hankinnan kohteen tuottamisen edellyttämässä laajuudessa.</t>
  </si>
  <si>
    <t>1.1.1.2.</t>
  </si>
  <si>
    <t>Toimittaja määrittelee hankinnan kohteeseen liittyvät toimittajan ydintoimintojen ja -prosessien vastuut ja tehtävät  hankinnan edellyttämällä tavalla.</t>
  </si>
  <si>
    <t>1.1.1.3.</t>
  </si>
  <si>
    <t>Toimittaja laatii kirjallisen hankinnan kohteeseen liittyvän tietoturvakäytännön.</t>
  </si>
  <si>
    <t>1.1.2.1.</t>
  </si>
  <si>
    <t>Toimittaja nimeää tietoturvavastaavan, joka vastaa sopimuksen mukaisen palvelun tietoturvallisuudesta sopimuskauden aikana.</t>
  </si>
  <si>
    <t>1.1.4.1-1.1.4.2.</t>
  </si>
  <si>
    <t>Toimittaja määrittelee tehtävät ja vastuut sekä nimeää henkilöt hankinnan kohteeseen liittyvistä Asiakkaaseen vaikuttavista tietoturva-asioista raportointiin sekä tietoturvapoikkeamista tiedottamiseen. Toimittaja ulottaa tämän myös palvelun toimittamiseen liittyviin alihankkijoihin.</t>
  </si>
  <si>
    <t>1.1.5.1.</t>
  </si>
  <si>
    <t xml:space="preserve">Toimittaja määrittelee tehtävät ja vastuut sekä nimeää henkilöt  hankinnan kohteeseen liittyvien tietoturvapoikkeamien käsittelyyn ja organisointiin. </t>
  </si>
  <si>
    <t>1.1.5.2.</t>
  </si>
  <si>
    <t>Toimittaja reagoi hankinnan kohteeseen liittyviin vakaviin tietoturvapoikkeamiin viivytyksettä, pitää niistä kirjaa ja raportoi ne Asiakkaalle.</t>
  </si>
  <si>
    <t>1.1.6.1.</t>
  </si>
  <si>
    <t>Toimittajan tietoturvallisuuden vastuuhenkilö lähettää tietoturvaraportin Asiakkaan tietoturvallisuuden vastuuhenkilöille aina ongelmatilanteiden ilmetessä, kuitenkin vähintään puolivuosittain.</t>
  </si>
  <si>
    <t xml:space="preserve">1.2: Toiminnan suunnittelulle asetettavat vaatimukset </t>
  </si>
  <si>
    <t>1.2.1.1.</t>
  </si>
  <si>
    <t>Toimittaja tunnistaa hankinnan kohteeseen liittyvien tietojen käsittelyyn liittyvät toimintaympäristöt (esimerkiksi toimitilat, kehitys-, testi- ja tuotantoympäristöt), niihin kuuluvat järjestelmät ja toiminnot.</t>
  </si>
  <si>
    <t>1.2.1.2.</t>
  </si>
  <si>
    <t>Toimittaja tunnistaa kunkin hankinnan kohteeseen liittyvän toimintaympäristön erityisvaatimukset ja tavoitteet tietoturvallisuuden osalta.</t>
  </si>
  <si>
    <t>1.2.2.1.</t>
  </si>
  <si>
    <t>Toimittaja sitoutuu noudattamaan Asiakkaan kullekin hankinnan kohteeseen liittyvän ydintoiminnon ja -prosessin tietoturvallisuuden kannalta suojattavalle kohteelle laatimaa luokitusta ja sen mukaisia käsittelysääntöjä.</t>
  </si>
  <si>
    <t>1.2.3.1.</t>
  </si>
  <si>
    <t>Toimittaja arvioi säännöllisesti (vuosittain) hankinnan kohteen tietoturvallisuuteen liittyviä riskejä.</t>
  </si>
  <si>
    <t>1.2.3.2.</t>
  </si>
  <si>
    <t xml:space="preserve">Toimittaja parantaa tietoturvallisuutta riskiarvioinnin perusteella Asiakkaan kanssa yhteistyössä sovituilla toimenpiteillä. </t>
  </si>
  <si>
    <t xml:space="preserve">1.2.4.1. </t>
  </si>
  <si>
    <t>Toimittaja luovuttaa Asiakkaalle tiedon siitä, mitkä sen alihankkijat käsittelevät mitäkin hankinnan kohteen tietoturvallisuuden kannalta tärkeää tietoa ja missä rooleissa.</t>
  </si>
  <si>
    <t>1.2.5.2.</t>
  </si>
  <si>
    <t>Toimittaja sopii Asiakkaan kanssa on jatkuvuussuunnitteluun liittyvistä vastuista ja vastaa omalta osaltaan hankinnan kohteeseen liittyvän jatkuvuussuunnitelman tai –suunnitelmien päivittämisestä ja ajantasaisen version toimittamisesta Asiakkaalle.</t>
  </si>
  <si>
    <t>1.3: Henkilöstölle asetettavat vaatimukset</t>
  </si>
  <si>
    <t>1.3.1.2.-1.3.1.4.</t>
  </si>
  <si>
    <t>Toimittaja järjestää hankinnan kohteen toimittamiseen osallistuville henkilöille säännöllisesti (vähintään joka toinen vuosi tai lainsäädännön muuttuessa) tietoturvakoulutusta. Toimittaja kehittää ja ylläpitää kyseisen henkilöstön tietoturvaosaamista ja tiedottaa henkilöstölle muuttuneista tietoturvaohjeista ja -käytännöistä.</t>
  </si>
  <si>
    <t>1.3.1.5.</t>
  </si>
  <si>
    <t>Toimittaja seuraa tietoturvallisuudesta annettujen sääntöjen noudattamista ja puuttuu poikkeamiin.</t>
  </si>
  <si>
    <t>1.3.2.1.</t>
  </si>
  <si>
    <t>Toimittaja organisoi ja vastuuttaa hankinnan kohteeseen liittyvien tietoturvatoimenpiteiden toteuttamisen (henkilöresurssit).</t>
  </si>
  <si>
    <t>1.3.2.2.</t>
  </si>
  <si>
    <t>Toimittaja tunnistaa ja nimeää hankinnan kohteen tietoturvallisuudelle tärkeät henkilöroolit ja nimeää niihin varahenkilö(t).</t>
  </si>
  <si>
    <t>1.3.3.1.</t>
  </si>
  <si>
    <t>Toimittajalla on olemassa menettely, jolla se huolehtii hankinnan kohteeseen liittyvien sähköisten viestien, sähköpostien, tunnistamistietojen sekä paikkatietojen luottamuksellisuudesta ja oikeasta käsittelystä myös tietoturvapoikkeamatilanteita selvitettäessä (sähköisen viestinnän tietosuojalaki 4 § ja 5 § sekä laki yksityisyyden suojasta työelämässä 6 luku).</t>
  </si>
  <si>
    <t>1.3.3.2.</t>
  </si>
  <si>
    <t>Toimittaja huolehtii siitä, että hankinnan kohteen tuottamiseen osallistuva henkilöstö tietää kenelle hankinnan kohteeseen kohdistuvista tietoturvapoikkeamista ja -tapauksista tai niiden uhkista tulee ilmoittaa.</t>
  </si>
  <si>
    <t>1.4: Kumppanuuksille ja resurssien hallinnalle asetettavat vaatimukset</t>
  </si>
  <si>
    <t>1.4.1.2.</t>
  </si>
  <si>
    <t>Mikäli Toimittaja käyttää alihankkijoita,se sitoutuu vastaamaan alihankkjoidensa suorituksista kuten omistaan. Toimittaja tekee alihankkijoidensa kanssa sopimukset, joissa määritellään myös yhteistyön tai hankinnan kohteen tietoturvavaatimukset alihankinnan osalta sekä se, miten hankinnan kohdetta koskeva tietoturvallisuuden valvonta, seuranta, auditointi ja raportointi tapahtuu.</t>
  </si>
  <si>
    <t>1.4.2.1-2</t>
  </si>
  <si>
    <t>Toimittaja valvoo hankittavan palvelun tietoturvallisuuden toteutumista, kirjaa poikkeamat ja raportoi ne Asiakkaalle välittömästi sekä aloittaa korjaustoimet sovitusti. Toimittaja velvoittaa myös alihankkijansa myötävaikuttamaan tämän vaatimuksen toteutumiseen.</t>
  </si>
  <si>
    <t>1.5: Toiminnan prosesseille asetettavat vaatimukset</t>
  </si>
  <si>
    <t>1.5.1.3.</t>
  </si>
  <si>
    <t>Toimittaja antaa luottamuksellisen ja salassa pidettävän aineiston vain niiden henkilöiden saataville, jotka tarvitsevat tietoa palvelun tuottamisessa Asiakkaalle ja huolehtii siitä, että kyseiset henkilöt tietävät, miten aineistoa koskevasta tietoturvasta huolehditaan. (Mikäli Asiakas niin haluaa, näistä henkilöistä tulee voida tehdä turvallisuusselvitykset.)</t>
  </si>
  <si>
    <t>1.5.1.4.</t>
  </si>
  <si>
    <t>Toimittaja merkitsee hankinnan kohdetta koskeviin asiakirjoihinsa asiakirjan laatijan nimen ja laatimisajan.</t>
  </si>
  <si>
    <t>1.5.1.5.</t>
  </si>
  <si>
    <t>Toimittaja tuhoaa hävitettäväksi tarkoitetut asiakirjat niin, että niiden luottamuksellisuus ja tietosuoja on varmistettu.</t>
  </si>
  <si>
    <t>1.6: Toiminnan arvioinnille ja todentamiselle asetettavat vaatimukset</t>
  </si>
  <si>
    <t>1.6.1.1-3</t>
  </si>
  <si>
    <t>Mikäli Asiakas sitä pyytää, Toimittaja arvioi ja auditoi hankinnan kohteena olevaan palveluun liittyvää tietoturvallisuutta suhteessa siltä edellytettyyn tietoturvallisuustasoon. Toimittaja  raportoi tulokset Asiakkaalle kunkin vuoden loppuun mennessä. Kulujen kattamisesta ja arvioinnin laajuudesta sovitaan etukäteen.</t>
  </si>
  <si>
    <t>1.6.1.4.</t>
  </si>
  <si>
    <t xml:space="preserve">Toimittaja pitää kirjaa palvelua koskevien auditointien tai arviointien lopputuloksena tulevista suosituksista ja seuraa parannustoimenpiteiden toteutumista. </t>
  </si>
  <si>
    <t>OSA 2: Tietojärjestelmien hallinnan vaatimukset</t>
  </si>
  <si>
    <t>2.1: Raportointi tietoturvavastaavalle</t>
  </si>
  <si>
    <t>2.1.1.</t>
  </si>
  <si>
    <t>Toimittaja raportoi palveluun liittyvien tietojärjestelmien ja niiden hallinnan tietoturvallisuuden tilasta Asiakkaalle säännöllisesti, vähintään kerran vuodessa ja aina kun tietoturvallisuudessa esiintyy poikkeamia.</t>
  </si>
  <si>
    <t>2.1.2.</t>
  </si>
  <si>
    <t>Toimittaja raportoi palveluun liittyvistä vakavista tietoturvatapahtumista Asiakkaalle välittömästi.</t>
  </si>
  <si>
    <t>2.2: Omaisuuden hallinta</t>
  </si>
  <si>
    <t>2.2.3.</t>
  </si>
  <si>
    <t>Toimittaja luetteloi hankinnan kohteena olevan palvelun toteuttamiseen käytettävät fyysiset ja virtuaaliset laitteet, tietojärjestelmät, palvelut, ohjelmistot, virtuaalipalvelimet ja lisenssit.</t>
  </si>
  <si>
    <t>2.2.4.</t>
  </si>
  <si>
    <t xml:space="preserve">Hankinnan kohteena olevan palvelun toteuttamiseen käytettävien Toimittajan laitteiden, rekistereiden ja tietojärjestelmien omistajuus on organisoitu ja vastuutettu. </t>
  </si>
  <si>
    <t>2.2.5, 2.2.8</t>
  </si>
  <si>
    <t>Toimittaja organisoi ja vastuuttaa hankinnan kohteena olevan palvelun tuottamiseen käytettävien laitteiden, tietojärjestelmien, palvelujen ja ohjelmistojen luetteloinnin  ja kuvausten päivityksen.</t>
  </si>
  <si>
    <t>2.3: Tietojenkäsittely-ympäristöjen käyttöönotto ja poisto</t>
  </si>
  <si>
    <t>2.3.1-2</t>
  </si>
  <si>
    <t>Toimittaja huomioi hankinnan kohteena olevan tietojärjestelmän käyttöönottoasennuksessa ja käytöstä poistamisessa järjestelmän tietosisällön tietoturvavaatimukset ja vastuuttaa ja organisoi näihin liittyvät toimenpiteet.</t>
  </si>
  <si>
    <t>2.4: Tietojenkäsittely-ympäristöjen päivitys ja muutoshallinta</t>
  </si>
  <si>
    <t>2.4.1-2</t>
  </si>
  <si>
    <t>Toimittaja vastuuttaa ja organisoi hankinnan kohteen tuottamisessa käytettävien laitteiden ja tietojärjestelmien päivitys- ja muutostarpeen seurannan, päivityspäätösten teon ja päivitysten asennuksen erityisesti tietoturvapäivitysten osalta.</t>
  </si>
  <si>
    <t>2.4.3.</t>
  </si>
  <si>
    <t>Toimittaja ja Asiakas sopivat yhdessä, mitkä päivitykset voidaan ajaa välittömästi ilman erillistä sopimista ja mitkä edellyttävät riskitason mukaista tarveharkintaa.</t>
  </si>
  <si>
    <t>2.5: Tietoturva-alueiden muodostus ja niiden välinen suodatus</t>
  </si>
  <si>
    <t>2.5.1.</t>
  </si>
  <si>
    <t>Toimittaja tunnistaa ja eriyttää hankintaan liittyvän tietoverkon eri suojaustasoa vaativat osat. Eri suojaustason verkkojen välillä on palomuuri.</t>
  </si>
  <si>
    <t>2.5.2.</t>
  </si>
  <si>
    <t>Toimittaja vastuuttaa ja organisoi hankinnan kohteeseen liittyvien palomuurien ja muiden tietoliikennelaitteiden sääntöjen lisäämisen, muuttamisen ja poistamisen.</t>
  </si>
  <si>
    <t>2.5.3.</t>
  </si>
  <si>
    <t>Toimittaja dokumentoi palomuurien ja muiden suodatuslaitteiden suodatussäännöt.</t>
  </si>
  <si>
    <t>2.5.4.</t>
  </si>
  <si>
    <t>Toimittaja suodattaa ja rajoittaa julkisesta verkosta Asiakkaan organisaatioon sisäänpäin tulevaa liikennettä "kaikki liikenne on kielletty ellei erikseen sallittu" - periaatteella. Myös Asiakkaan organisaatiosta julkiseen verkkoon lähtevää liikennettä suodatetaan. Tarkemmat vastuut eri osapuolten osalta liikenteen suodattamisesta tarkennetaan neuvotteluvaiheessa.</t>
  </si>
  <si>
    <t>2.6: Pääsynvalvonta</t>
  </si>
  <si>
    <t>2.6.1.</t>
  </si>
  <si>
    <t>Asiakkaalla on oikeus päättää, kuinka luotettavaa identiteettiä ja vahvaa tunnistamista hankinnan kohteena olevan palvelun tuottamiseen liittyvien järjestelmien sisältämien tietojen käyttöön tarvitaan. Tästä mahdollisesti aiheutuvista kustannuksista sovitaan erikseen.</t>
  </si>
  <si>
    <t>2.6.2.</t>
  </si>
  <si>
    <t>Hankinnan kohteena olevan palvelun tuottamiseen liittyvät järjestelmät kirjoittavat lokiin sekä onnistuneet että epäonnistuneet sisäänkirjautumiset niin, että yksittäisen käyttäjän kirjautumiset järjestelmään voidaan selvittää ja yhdistää hänen henkilöllisyyteensä luotettavasti.</t>
  </si>
  <si>
    <t>2.6.3.</t>
  </si>
  <si>
    <t>Palvelun tuottamisessa käytettävissä tietojärjestelmissä pitää pystyä vaikuttamaan salasanan laatuvaatimuksiin (esimerkiksi pituus, eri merkkisarjojen käyttö eli kompleksisuus, vaihtoväli).</t>
  </si>
  <si>
    <t>2.7: Käyttäjien ja käyttövaltuuksien hallinta</t>
  </si>
  <si>
    <t>2.7.1.</t>
  </si>
  <si>
    <t>Hankinnan kohteena olevan palvelun tuottamiseen liittyvien tietojärjestelmäpalvelujen tunnusten ja valtuuksien myöntö, muuttaminen ja poisto organisoidaan Asiakkaan kanssa yhdessä sovittavalla tavalla.</t>
  </si>
  <si>
    <t>2.7.2.</t>
  </si>
  <si>
    <t>Hankinnan kohteena olevan palvelun tuottamiseen liittyvien tietojärjestelmäpalvelujen käyttövaltuudet ovat henkilö- tai roolikohtaisia.</t>
  </si>
  <si>
    <t>2.7.3.</t>
  </si>
  <si>
    <t>Hankinnan kohteena olevan palvelun tuottamiseen liittyvät käyttövaltuudet perustuvat kirjalliseen sopimukseen tai palvelussuhteeseen ja järjestelmien käyttö estetään teknisesti ilman tarpeetonta viivytystä, kun tämä peruste on päättynyt (esim. palveluntoimittajan työntekijän vaihdettua työpaikkaa).</t>
  </si>
  <si>
    <t>2.7.4.</t>
  </si>
  <si>
    <t>Hankinnan kohteena olevan palvelun tuottamiseen liittyvien yksittäisten käyttäjän käyttövaltuudet voidaan selvittää.</t>
  </si>
  <si>
    <t>2.8: Haittaohjelmasuojaus</t>
  </si>
  <si>
    <t>2.8.1.</t>
  </si>
  <si>
    <t>Hankinnan kohteena olevan palvelun tuottamiseen liittyvien tietojärjestelmäpalvelujen tulee mahdollistaa haittaohjelmien suodatus sekä työasematasolla että sähköpostin ja www-liikenteen sisääntulo- ja ulosmenopisteissä.</t>
  </si>
  <si>
    <t>2.8.2.</t>
  </si>
  <si>
    <t>Hankinnan kohteena olevan palvelun tuottamiseen liittyvien tietojärjestelmäpalvelujen haittaohjelmakuvaukset päivittyvät automaattisesti.</t>
  </si>
  <si>
    <t>2.9: Fyysisen ympäristön suojaus</t>
  </si>
  <si>
    <t>2.9.1.</t>
  </si>
  <si>
    <t>Palvelussa tulee voida käsitellä suojaustasoluokkien III ja IV aineistoja. Näiden suojaustasoluokkien osalta käsittelyyn voidaan käyttää samaa fyysistä tilaa. Suojaluokat on määritelty tietoturva-asetuksessa. Suojaustason III aineistojen säilytyksen yksityiskohdat sovitaan erikseen.</t>
  </si>
  <si>
    <t>2.9.2.</t>
  </si>
  <si>
    <t xml:space="preserve">Toimittaja päästää hankinnan kohteena olevan palvelun tuottamiseen liittyviin tiloihin vain niitä henkilöitä, joiden työnkuvaan se kuuluu (ja Asiakkaan niin edellyttäessä: jotka Asiakas on hyväksynyt, ja joille on tehty turvallisuusselvitys). </t>
  </si>
  <si>
    <t>2.10: Varmuuskopiointi</t>
  </si>
  <si>
    <t>2.10.1.</t>
  </si>
  <si>
    <t>Toimittaja organisoi ja vastuuttaa hankinnan kohteena olevaan palveluun liittyvien varmuuskopioiden ottamisen yhdessä Asiakkaan kanssa sovitulla tavalla.</t>
  </si>
  <si>
    <t>2.10.2.</t>
  </si>
  <si>
    <t>Toimittaja tunnistaa yhteistyössä Asiakkaan kanssa hankinnan kohteena olevaan palveluun liittyvän varmuuskopioinnin kannalta olennaiset suojattavat kohteet ja ottaa niistä varmuuskopioita suunnitelman mukaisesti. Toimittaja suunnittelee myös varmuuskopioiden palauttamisen.</t>
  </si>
  <si>
    <t>2.11: Tietoturvapoikkeamien valvonta</t>
  </si>
  <si>
    <t>2.11.2.</t>
  </si>
  <si>
    <t>Toimittaja varmistaa, että hankinnan kohteena olevan palvelun tuottamiseen liittyvät laitteet, ohjelmistot sekä tietojärjestelmät tekevät riittäviä lokeja ja kirjausketjuja toiminnastaan.</t>
  </si>
  <si>
    <t>2.12: Tietojärjestelmien toipuminen häiriöstä</t>
  </si>
  <si>
    <t>2.12.2.</t>
  </si>
  <si>
    <t>Toimittaja organisoi ja vastuuttaa hankinnan kohteena olevan palvelun tuottamiseen liittyvien ICT-järjestelmien häiriöiden selvittämisen ja niistä toipumisen hankinnan kohteeseen liittyen.</t>
  </si>
  <si>
    <t>2.12.3.</t>
  </si>
  <si>
    <t>Toimittaja laatii tärkeimpien hankinnan kohteena olevan palvelun tuottamiseen liittyvien järjestelmien häiriöille yleisen toipumisstrategian ja -suunnitelman, jossa on mm. asiakkaan hyväksymä tärkeysjärjestys ICT-palveluille.</t>
  </si>
  <si>
    <t>2.12.4.</t>
  </si>
  <si>
    <t>2.13: Tietojärjestelmäkehityksen ja sovellusylläpidon hallinta</t>
  </si>
  <si>
    <t>2.13.3.</t>
  </si>
  <si>
    <t>Toimittaja testaa hankinnan kohteena olevan palvelun tuottamisen liittyvien järjestelmien toimivuuden ennen tuotantokäyttöön ottamista.</t>
  </si>
  <si>
    <t>2.13.6.</t>
  </si>
  <si>
    <t>2.13.7.</t>
  </si>
  <si>
    <t>AVAINHENKILÖIDEN PISTEYTYS</t>
  </si>
  <si>
    <t>Koulutus</t>
  </si>
  <si>
    <t xml:space="preserve">Ei toisen tai ylemman asteen koulutusta </t>
  </si>
  <si>
    <t>Toisen asteen ammatillinen koulutus alalta</t>
  </si>
  <si>
    <t>Alempi korkeakoulututkinto</t>
  </si>
  <si>
    <t>Ylempi korkeakoulututkinto</t>
  </si>
  <si>
    <t>Toimialatuntemus</t>
  </si>
  <si>
    <t>Ei tunne toimialaa</t>
  </si>
  <si>
    <t>Tuntee toimialan peruspalvelut</t>
  </si>
  <si>
    <t>Tuntee toimialan hyvin, suunnitellut IT-ratkaisuja toimialalle</t>
  </si>
  <si>
    <t>Kokenut osaaja, toiminut toimialan parissa pitkään</t>
  </si>
  <si>
    <t>Toimialan tai alueen erityisosaaja</t>
  </si>
  <si>
    <t>Kuinka monessa toimituksessa toiminut ko. vastuutehtävässä</t>
  </si>
  <si>
    <t>&lt;4</t>
  </si>
  <si>
    <t>&gt;7</t>
  </si>
  <si>
    <t>Ei osaamista</t>
  </si>
  <si>
    <t>Tuntee perusteet</t>
  </si>
  <si>
    <t>Hyödyntää itsenäisesti</t>
  </si>
  <si>
    <t>Kokenut osaaja, pystyy soveltamaan sujuvasti eri tarkoituksiin</t>
  </si>
  <si>
    <t>Huippuosaaja, kuuluu todennettavasti Suomen parhaisiin asiantuntijoihin</t>
  </si>
  <si>
    <t>Referenssiprojektit</t>
  </si>
  <si>
    <t>Per projekti</t>
  </si>
  <si>
    <t>Saavutettavuutta ja käytettävyyttä koskevat vaatimukset</t>
  </si>
  <si>
    <r>
      <t xml:space="preserve">Saavutettavuutta ja käyttökokemusta koskevat vaatimukset on jäsennetty tähän välilehteen seuraavasti:
</t>
    </r>
    <r>
      <rPr>
        <sz val="10"/>
        <color theme="1"/>
        <rFont val="Arial"/>
        <family val="2"/>
      </rPr>
      <t>7.1 Saavutettavuus
7.2 Käyttöliittymä ja käytettävyys</t>
    </r>
  </si>
  <si>
    <t>7. Saavutettavuus- ja käyttökokemusvaatimukset</t>
  </si>
  <si>
    <t xml:space="preserve">Tämä välilehti kuvaa Järjestelmään kohdistuvat saavutettavuus- ja käyttökokemusvaatimukset
</t>
  </si>
  <si>
    <t>Selvityspyynnöt on koottu välilehdelle Selvitykset.
Tähän vertailukriteeriin liittyvät selvitykset on koottu välilehdelle Selvitykset alaotsikon S7 alle.</t>
  </si>
  <si>
    <t>7.1 Saavutettavuus</t>
  </si>
  <si>
    <t xml:space="preserve">Laki digitaalisten palvelujen tarjoamisesta (306/2019) asettaa vaatimuksia viranomaisten digitaalisten palveluiden saavutettavuudelle. Kyseiset vaatimukset on määritelty verkkosisällön saavutettavuusohjeiden (WCAG) avulla, joihin tässä vaatimusluettelossakin asetetut vaatimukset nojautuvat. Ohjeet on jaettu neljään kokonaisuuteen: 1. Havaittava, 2. Hallittava, 3. Ymmärrettävä ja 4. Toimintavarma.
Ohjeiden virallinen suomenkielinen käännös on saatavilla osoitteessa https://www.w3.org/Translations/WCAG21-fi/
</t>
  </si>
  <si>
    <r>
      <t>Vastaaminen lakiin digitaalisten palvelujen tuottamisesta</t>
    </r>
    <r>
      <rPr>
        <sz val="10"/>
        <rFont val="Arial"/>
        <family val="2"/>
      </rPr>
      <t xml:space="preserve">
Ratkaisu on lain digitaalisten palvelun tarjoamisesta (306/2019) saavutettavuusvaatimusten mukainen WCAG 2.1 A ja AA-tasolla niiltä järjestelmän osilta, jotka ovat luettavissa verkko- tai mobiilipalveluiksi.</t>
    </r>
  </si>
  <si>
    <t xml:space="preserve">Tarkistakaa, onko järjestelmä luonteeltaan sellainen, että sen tulee täyttää saavutettavuusvaatimukset. Huomatkaa, että yhä on runsaasti verkko- tai mobiilipalveluiksi luettavia järjestelmiä, jotka eivät täytä kaikkia ko. A tai AA-vaatimuksia. Tarkistakaa tällöin vaatimuskohtaisesti, mikä on mahdollista. Tässä markkinoilta saatavissa olevien järjestelmien ja digipalvelulain välillä voi olla ristiriita. </t>
  </si>
  <si>
    <r>
      <t xml:space="preserve">Saavutettavuus saavutettavuusvaatimusten muuttuessa
</t>
    </r>
    <r>
      <rPr>
        <sz val="10"/>
        <rFont val="Arial"/>
        <family val="2"/>
      </rPr>
      <t>Toimittaja huolehtii siitä, että sen toimittama järjestelmä on ilman erillistä lisämaksua myös sopimuskaudella mahdollisesti muuttuvan Asiakasta koskevan lainsäädännön edellyttämien saavutettavuusvaatimusten mukainen.</t>
    </r>
  </si>
  <si>
    <t>7.2. Käyttöliittymä ja käytettävyys</t>
  </si>
  <si>
    <t>Asiakas edellyttää järjestelmiltä korkeaa käytettävyyttä ja käytettävyyden kattavaa hallintaa koko kehittämisen elinkaaren suunnittelusta käyttökokemuksen testaamiseen. Osana käyttökokemuksen varmistamista tulee hyödyntää ja soveltaa esteettömyys- ja saavutettavuussäädöksiä.</t>
  </si>
  <si>
    <t>Tietoturvatasovaatimukset</t>
  </si>
  <si>
    <t>Toimittajaan kohdistuva vaatimus</t>
  </si>
  <si>
    <t>1.1.1.4.</t>
  </si>
  <si>
    <t>Toimittaja vastuuttaa hankinnan kohteeseen liittyvän tietoturvatyön henkilöstölleen ja/tai alihankkijoilleen.</t>
  </si>
  <si>
    <t>1.1.4.3. ja 1.1.6.4.</t>
  </si>
  <si>
    <t>Toimittaja raportoi Asiakkaalle tietoturvallisuudesta puolivuosittain tai useammin, mikäli tästä on sovittu erikseen.</t>
  </si>
  <si>
    <t>1.1.5.4.</t>
  </si>
  <si>
    <t>Toimittaja tekee hankinnan kohdetta koskevista tapahtuneista tietoturvapoikkeamista jälkikäteisanalyysin ja Asiakkaan hyväksyttyä toimenpiteet käynnistää tarvittavat korjaavat toimenpiteet tietoturvapoikkeaman uusiutumisen ehkäisemiseksi. Toimittajan tulee ilmoittaa näistä poikkeamista ja toimenpiteistä Asiakkaalle viiveettä.</t>
  </si>
  <si>
    <t>1.2.1.3.</t>
  </si>
  <si>
    <t>Toimittaja dokumentoi hankinnan kohteeseen liittyvät toimintaympäristöt ja niihin kuuluvat järjestelmät.</t>
  </si>
  <si>
    <t>1.2.2.3.</t>
  </si>
  <si>
    <t>Toimittaja huomioi sopimuksen mukaista palvelua Asiakkaalle toimittaessaan palvelun tietoturvatavoitteet erityisesti luottamuksellisuuden, eheyden ja saatavuuden näkökulmasta.</t>
  </si>
  <si>
    <t>1.2.2.4.</t>
  </si>
  <si>
    <t>Toimittajalla on kirjalliset karkean tason toiminto- tai prosessikuvaukset vastuullaan olevista hankinnan kohteen ydintoiminnoista ja -prosesseista.</t>
  </si>
  <si>
    <t>1.2.3.3.</t>
  </si>
  <si>
    <t>Toimittaja arvioi tarvittaessa yhteistyössä Asiakkaan kanssa hankinnan kohteeseen liittyviä tietoturvariskejä vähintään kerran vuodessa.</t>
  </si>
  <si>
    <t>1.2.4.2.</t>
  </si>
  <si>
    <t>Toimittaja luovuttaa kohdassa 1.2.4.1. tarkoitetun tiedon Asiakkaalle kirjallisesti pyydettäessä.</t>
  </si>
  <si>
    <t>1.3.1.11.</t>
  </si>
  <si>
    <t>Toimittajalla on menettely, jolla voidaan varmistaa, että hankinnan kohteen tuottamiseen osallistuvilla henkilöillä on riittävä tietoturvaosaaminen.</t>
  </si>
  <si>
    <t>Toimittajalla on olemassa menettely, jolla se huolehtii hankinnan kohteeseen liittyvien sähköisten viestien, sähköpostien, tunnistamistietojen sekä paikkatietojen luottamuksellisuudesta ja oikeasta käsittelystä myös tietoturvapoikkeamatilanteita selvitettäessä.</t>
  </si>
  <si>
    <t>1.4.2.3-4</t>
  </si>
  <si>
    <t>Tietoturvapoikkeaman käsittelyssä Toimittaja käyttää yhdessä Asiakkaan kanssa laatimiaan ohjeita. Poikkeamasta ja sen syystä tehdään kirjallinen raportti.</t>
  </si>
  <si>
    <t>2.1.3.</t>
  </si>
  <si>
    <t>Toimittajan tekemä tietoturvaraportti on kirjallinen.</t>
  </si>
  <si>
    <t>2.2.6.</t>
  </si>
  <si>
    <t>Toimittaja dokumentoi hankinnan kohteena olevan palvelun tuottamiseen käytettävien laitteiden, tietojärjestelmien ja rekistereiden tietosisällön.</t>
  </si>
  <si>
    <t>2.3.3.</t>
  </si>
  <si>
    <t>Toimittaja laatii hankinnan kohteena olevan tietojärjestelmän (ja työasemien) esiasennuksesta ja käytöstä poistosta kirjallisen ohjeiston, jossa kerrotaan mm. eri turvatasoilla käytettävät tietoturva-asetukset (koventamisohjeet) sekä laitteiden käsittelyn ja massamuistien tyhjennyksen menettelyt silloin kun ne siirtyvät ympäristöstä toiseen tai poistuvat organisaation hallinnasta.</t>
  </si>
  <si>
    <t>2.4.6.</t>
  </si>
  <si>
    <t>Toimittaja dokumentoi tietojärjestelmien ja laitteiden päivitys- ja muutosperiaatteet.</t>
  </si>
  <si>
    <t>2.7.6.</t>
  </si>
  <si>
    <t>Toimittaja tekee hankinnan kohteena olevalle järjestelmälle kirjallisen käyttövaltuuspolitiikan ja hallintaprosessin.</t>
  </si>
  <si>
    <t>2.7.7.</t>
  </si>
  <si>
    <t>Jokaisella käyttövaltuudella on omistaja. Järjestelmän omistaja omistaa myös järjestelmään tehdyt valtuudet olivatpa ne sitten henkilö- tai roolikohtaisia tai teknisten järjestelmien välisiä tunnuksia.</t>
  </si>
  <si>
    <t>2.7.9.</t>
  </si>
  <si>
    <t>Hankinnan kohteena olevan järjestelmän käyttäjävaltuuksien myöntämismekanismi on sellainen, että niiltä osin, kun prosessi on Toimittajan vastuulla, myöntöprosessista jää jälki, josta nähdään, millä perusteella käyttäjälle on myönnetty käyttövaltuus.</t>
  </si>
  <si>
    <t>2.8.3.</t>
  </si>
  <si>
    <t>Hankinnan kohteena olevan tietojärjestelmäpalvelun tarjoamiseen liittyvälle Toimittajan henkilöstölle on ohjeistettu, miten haittaohjelmien leviäminen voidaan yrittää tunnistaa ja estää sekä mitä tulee tehdä haittaohjelmaepäilytilanteessa.</t>
  </si>
  <si>
    <t>2.8.4.</t>
  </si>
  <si>
    <t>Hankinnan kohteeseen liittyvien järjestelmien suojaamiseen käytettävien haittaohjelmakuvausten ajantasaisuutta valvotaan.</t>
  </si>
  <si>
    <t xml:space="preserve">Toimittaja dokumentoi hankinnan kohteen kannalta tärkeimmät järjestelmät ja sopii Asiakkaan kanssa  kirjallisten toipumissuunnitelmien laatimisesta. </t>
  </si>
  <si>
    <t>Kirjoittakaa vastauksenne Vaatimuslomakkeen "Selvitykset"-välilehdellä kuvattuihin selvityspyyntöihin erilliseen tarjoukseen liitettävään dokumenttiin, joka tulee nimetä muotoon Liite 5S, Selvityskuvaukset. 
Vastausohjeet on kuvattu tarkemmin Liitteessä 6, Tarjousohjeet ja vertailuperusteet</t>
  </si>
  <si>
    <t>Selvitysten  pisteytys</t>
  </si>
  <si>
    <t xml:space="preserve">Selvitysvastaukset arvioidaan tarjoukseen tällä välilehdellä pyydettyihin selvityspyyntöihin annetun selvitysaineiston sisällön perusteella. Selvitysvastauksia ei pisteytetä tähän dokumenttiin automaattisesti vaan tilaajan arviointiryhmä arvioi vastaukset tarjousten jättämisen jälkeen selvityskohtaisesti kuvatun pisteytysmallin mukaisesti
Pisteytysmallissa tarkastellaan selvitystä arvostettaviin kohdiin verrattuna. Tarkastelu aloitetaan aina korkeimmasta pistemäärästä. Mikäli kaikki korkeimman pistemäärän kriteerit täyttyvät, selvitys saa korkeimmat pisteet. Mikäli joku korkeimman pistemäärän kriteereistä ei täyty, siirrytään arvioimaan selvitystä seuraavaksi korkeimman pisteytystason kriteeristöä vastaan. Mikäli tämäkään kaikki kriteerit eivät täyty, siirrytään eteenpäin alemmalle pisteytystasolle, kunnes vastaukselle sopiva pisteytyskriteeri täyttyy.
Selvitysten yhteispisteiden painoarvo kussakin vertailukriteerissä on kuvattu Liitteessä 6, Tarjousohjeet ja vertailuperusteet.		</t>
  </si>
  <si>
    <r>
      <t xml:space="preserve">Selvitykset arvioidaan tarjoukseen liitetyn aineiston sisällön perusteella. 
Yksittäisen selvityksen pisteytysmalli on seuraava:
</t>
    </r>
    <r>
      <rPr>
        <b/>
        <sz val="10"/>
        <rFont val="Arial"/>
        <family val="2"/>
      </rPr>
      <t xml:space="preserve">100 % selvityskohtaisista max-pisteistä = </t>
    </r>
    <r>
      <rPr>
        <sz val="10"/>
        <rFont val="Arial"/>
        <family val="2"/>
      </rPr>
      <t>Kaikki arvostettavat seikat täyttyvät kokonaan ja selvitys todentaa näiden täyttymisen hyvin taiI selvityksessä on jossain yksittäisessä arvostettavassa kohdassa pieniä puutteita, mutta selvitys todentaa arvostettavien seikkojen täyttymisen muutoin hyvin ja selvitys sisältää olennaista lisäarvoa  yhdestä tai useammasta arvostettavasta seikasta. Selvitys on kokonaisuutena kattava ja perusteellinen.</t>
    </r>
    <r>
      <rPr>
        <b/>
        <sz val="10"/>
        <rFont val="Arial"/>
        <family val="2"/>
      </rPr>
      <t xml:space="preserve">
75 % selvityskohtaisista max-pisteistä = </t>
    </r>
    <r>
      <rPr>
        <sz val="10"/>
        <rFont val="Arial"/>
        <family val="2"/>
      </rPr>
      <t>Suurin osa arvostettavista seikoista täyttyy kokonaan (lähes kaikki, selvästi yli puolet), mutta osa vain osittain tai ei lainkaan. Selvityksessä on pystytty keskeisiltä osin todentamaan hyvin arvostettavat asiat, osassa voi olla kuitenkin todentamisen osalta hiukan puutteita. Selvitys on kokonaisuutena melko kattava.</t>
    </r>
    <r>
      <rPr>
        <b/>
        <sz val="10"/>
        <rFont val="Arial"/>
        <family val="2"/>
      </rPr>
      <t xml:space="preserve">
50 % selvityskohtaisista max-pisteistä = </t>
    </r>
    <r>
      <rPr>
        <sz val="10"/>
        <rFont val="Arial"/>
        <family val="2"/>
      </rPr>
      <t>Osa arvostettavista seikoista täyttyy kokonaan (noin puolet) mutta merkittävä osa ei ja/tai arvostettavia seikkoja ei riittävästi todenneta selvityksessä ja/tai selvityksessä on kokonaisuutena selkeitä puutteita laajuuden tai sisällön osalta arvostettaviin seikkoihin nähden.</t>
    </r>
    <r>
      <rPr>
        <b/>
        <sz val="10"/>
        <rFont val="Arial"/>
        <family val="2"/>
      </rPr>
      <t xml:space="preserve">
25 % selvityskohtaisista max-pisteistä = </t>
    </r>
    <r>
      <rPr>
        <sz val="10"/>
        <rFont val="Arial"/>
        <family val="2"/>
      </rPr>
      <t>Pieni osa arvostettavista seikoista täyttyy kokonaan (selvästi alle puolet) mutta iso osa ei ja/tai yksikään arvostettava seikka ei täyty kokonaan, mutta suurin osa täyttyy osittain ja/tai arvostettavia seikkoja ei usein riittävästi todenneta selvityksessä ja/tai selvityksessä on kokonaisuutena merkittäviä puutteita laajuuden tai sisällön osalta arvostettaviin seikkoihin nähden.</t>
    </r>
    <r>
      <rPr>
        <b/>
        <sz val="10"/>
        <rFont val="Arial"/>
        <family val="2"/>
      </rPr>
      <t xml:space="preserve">
0 pistettä = </t>
    </r>
    <r>
      <rPr>
        <sz val="10"/>
        <rFont val="Arial"/>
        <family val="2"/>
      </rPr>
      <t>Arvostettavista seikoista täyttyy kokonaan vain hyvin pieni osuus ja suurin osa ei täyty edes osittain ja/tai selvityksestä ei voi todentaa arvostettavien seikkojen täyttymistä ja/tai selvitys on hyvin suppea tai selvitystä ei ole annettu.</t>
    </r>
  </si>
  <si>
    <r>
      <rPr>
        <sz val="10"/>
        <color rgb="FFFF0000"/>
        <rFont val="Arial"/>
        <family val="2"/>
      </rPr>
      <t>Selvityksen S6.2 (tiimihaastattelu ja tiimitehtävä)  pisteytysmalli on seuraava:</t>
    </r>
    <r>
      <rPr>
        <sz val="10"/>
        <rFont val="Arial"/>
        <family val="2"/>
      </rPr>
      <t xml:space="preserve">
</t>
    </r>
    <r>
      <rPr>
        <b/>
        <sz val="10"/>
        <rFont val="Arial"/>
        <family val="2"/>
      </rPr>
      <t xml:space="preserve">100 % selvityskohtaisista max-pisteistä = </t>
    </r>
    <r>
      <rPr>
        <sz val="10"/>
        <rFont val="Arial"/>
        <family val="2"/>
      </rPr>
      <t xml:space="preserve">Kaikki arvostettavat seikat täyttyvät kokonaan ja haastattelu todentaa näiden täyttymisen hyvin. Haastattelussa avainhenkilöt tuovat esiin olennaista lisäarvoa yhteen tai useampaan arvostettavaan seikkaan nähden. Kaikki avainhenkilöt ovat haastattelussa paikalla
</t>
    </r>
    <r>
      <rPr>
        <b/>
        <sz val="10"/>
        <rFont val="Arial"/>
        <family val="2"/>
      </rPr>
      <t xml:space="preserve">
75 % selvityskohtaisista max-pisteistä =</t>
    </r>
    <r>
      <rPr>
        <sz val="10"/>
        <rFont val="Arial"/>
        <family val="2"/>
      </rPr>
      <t xml:space="preserve"> Suurin osa arvostettavista seikoista täyttyy kokonaan (lähes kaikki, selvästi yli puolet), mutta osa vain osittain tai ei lainkaan. Haastattelussa on pystytty keskeisiltä osin todentamaan hyvin arvostettavat asiat, pienessä osassa voi olla kuitenkin todentamisen osalta puutteita. Kaikki avainhenkilöt ovat haastattelussa paikalla.</t>
    </r>
    <r>
      <rPr>
        <b/>
        <sz val="10"/>
        <rFont val="Arial"/>
        <family val="2"/>
      </rPr>
      <t xml:space="preserve">
50 % selvityskohtaisista max-pisteistä = </t>
    </r>
    <r>
      <rPr>
        <sz val="10"/>
        <rFont val="Arial"/>
        <family val="2"/>
      </rPr>
      <t xml:space="preserve">Osa arvostettavista seikoista täyttyy kokonaan (noin puolet), mutta osa vain osittain tai ei lainkaan. Haastattelussa on pystytty osin todentamaan hyvin arvostettavat asiat, mutta monin osin on kuitenkin todentamisen osalta puutteita. Kaikki avainhenkilöt ovat haastattelussa paikalla.
</t>
    </r>
    <r>
      <rPr>
        <b/>
        <sz val="10"/>
        <rFont val="Arial"/>
        <family val="2"/>
      </rPr>
      <t xml:space="preserve">
25 % selvityskohtaisista max-pisteistä = </t>
    </r>
    <r>
      <rPr>
        <sz val="10"/>
        <rFont val="Arial"/>
        <family val="2"/>
      </rPr>
      <t>Pieni osa arvostettavista seikoista täyttyy (selvästi alle puolet) mutta merkittävä osa ei ja/tai yksikään arvostettava seikka ei täyty kokonaan, mutta suurin osa täyttyy osittain ja/tai arvostettavia seikkoja ei riittävästi todenneta haastattelussa ja/tai haastattelussa esiin tulleissa vastauksissa on kokonaisuutena selkeitä puutteita laajuuden tai sisällön osalta arvostettaviin seikkoihin nähden ja/tai yksi nimetty avainhenkilö puuttuu haastattelusta.</t>
    </r>
    <r>
      <rPr>
        <b/>
        <sz val="10"/>
        <rFont val="Arial"/>
        <family val="2"/>
      </rPr>
      <t xml:space="preserve">
0 pistettä = </t>
    </r>
    <r>
      <rPr>
        <sz val="10"/>
        <rFont val="Arial"/>
        <family val="2"/>
      </rPr>
      <t>Arvostettavista seikoista täyttyy kokonaan vain hyvin pieni osuus ja suurin osa ei täyty edes osittain ja/tai haastattelusta ei voi todentaa arvostettavien seikkojen täyttymistä ja/tai haastattelussa tarjoajan vastaukset ja tuotokset ovat hyvin suppeita tai tai haastattelusta/tiimitehtävästä puuttuu kaksi tai enemmän nimetyistä avainhenkilöistä.</t>
    </r>
  </si>
  <si>
    <r>
      <rPr>
        <sz val="10"/>
        <color rgb="FFFF0000"/>
        <rFont val="Arial"/>
        <family val="2"/>
      </rPr>
      <t xml:space="preserve">Selvityksen S7.1 (Käytettävyysarviointi) </t>
    </r>
    <r>
      <rPr>
        <sz val="10"/>
        <rFont val="Arial"/>
        <family val="2"/>
      </rPr>
      <t>pisteytysmalli on kuvattu Tarjouspyynnön liitteessä 7 ja 7.1.
Käytettävyysarviointi toteutetaan tarjousten jättämisen jälkeen eikä siitä tarvitse antaa osana tarjousta kirjallista selvitystä.</t>
    </r>
  </si>
  <si>
    <r>
      <t xml:space="preserve">Selvitykset
</t>
    </r>
    <r>
      <rPr>
        <sz val="10"/>
        <rFont val="Arial"/>
        <family val="2"/>
      </rPr>
      <t>S1 Tietoturva, palveluyhteistyö
S2 Toiminnalliset vaatimukset
S3 Tekniset vaatimukset</t>
    </r>
    <r>
      <rPr>
        <b/>
        <sz val="10"/>
        <rFont val="Arial"/>
        <family val="2"/>
      </rPr>
      <t xml:space="preserve">
</t>
    </r>
    <r>
      <rPr>
        <sz val="10"/>
        <rFont val="Arial"/>
        <family val="2"/>
      </rPr>
      <t>S4 Tuki ja sovellusylläpito</t>
    </r>
    <r>
      <rPr>
        <b/>
        <sz val="10"/>
        <rFont val="Arial"/>
        <family val="2"/>
      </rPr>
      <t xml:space="preserve">
</t>
    </r>
    <r>
      <rPr>
        <sz val="10"/>
        <rFont val="Arial"/>
        <family val="2"/>
      </rPr>
      <t>S5 Käyttöönotto
S6 Asiantuntijapalvelut</t>
    </r>
    <r>
      <rPr>
        <b/>
        <sz val="10"/>
        <rFont val="Arial"/>
        <family val="2"/>
      </rPr>
      <t xml:space="preserve">
</t>
    </r>
    <r>
      <rPr>
        <sz val="10"/>
        <rFont val="Arial"/>
        <family val="2"/>
      </rPr>
      <t>S7 Saavutettavuus ja käytettävyys</t>
    </r>
  </si>
  <si>
    <t>S1</t>
  </si>
  <si>
    <t>S1. Palveluyhteistyötä ja tietoturvaa koskevat selvitykset</t>
  </si>
  <si>
    <t>Pyydetty selvitys</t>
  </si>
  <si>
    <t xml:space="preserve">Vastauksen arviointi </t>
  </si>
  <si>
    <t>max pist</t>
  </si>
  <si>
    <t>S1.1</t>
  </si>
  <si>
    <r>
      <rPr>
        <b/>
        <sz val="10"/>
        <rFont val="Arial"/>
        <family val="2"/>
      </rPr>
      <t>Tietoturvallisuuden hallinta</t>
    </r>
    <r>
      <rPr>
        <sz val="10"/>
        <rFont val="Arial"/>
        <family val="2"/>
      </rPr>
      <t xml:space="preserve">
Kuvatkaa tarjoamanne palvelun tietoturvallisuuden hallinnan keskeiset piirteet.
Kuvauksesta tulee käydä ilmi: 
-organisaationne tietoturvallisuuden hallintajärjestelmä ja turvallisuuspolitiikka sekä näiden asiakkaan palvelun kattavat riippumattomat sertifikaatit
-käyttämienne välineiden turvakäytänteet ja kovennukset
-käyttämienne välineiden tietoturvapäivitysten seuranta- ja asennusprosessi
-tilaajan dataan pääsevien henkilöiden identiteetinhallinnan ja pääsynhallinnan käytänteet
-riskienhallintaprosessinne (GDPR art. 25, 32)
-prosessinne turvallisuuspoikkeamiin reagoinnissa ja raportoinnissa
-tietoturvallisuuden auditointiprosessinne ja suoritettujen auditointien tulokset</t>
    </r>
  </si>
  <si>
    <t xml:space="preserve">Selvityksen pisteytyksessä arvostetaan seuraavia seikkoja:
- Kuvauksen laajuus ja sisältö vastaa täsmällisesti ja hyvin pyydettyä sisältöä
- Toimintamallit ovat yleisten hyvien käytäntöjen mukaista (best practices)
- Asiakkaalle tarjotulla palvelulla on korkealaatuinen kansainvälinen riippumaton tietoturvasertifikaatti
- Kaikki yleisimmät tietoturvariskit on otettu huomioon palvelun tuottamisessa
- Asiakkaan ylläpitotunnusten hallinta on täsmällistä ja korkealaatuista
- Tilaajan dataan pääsevien henkilöiden määrä on tarkoituksenmukaisesti rajattu ja heidän pääsyoikeuksiaan hallitaan kattavasti
</t>
  </si>
  <si>
    <t>S1.2</t>
  </si>
  <si>
    <r>
      <rPr>
        <b/>
        <sz val="10"/>
        <rFont val="Arial"/>
        <family val="2"/>
      </rPr>
      <t>X</t>
    </r>
    <r>
      <rPr>
        <sz val="10"/>
        <rFont val="Arial"/>
        <family val="2"/>
      </rPr>
      <t xml:space="preserve">
X
Kuvauksesta tulee käydä ilmi: 
- X
- X
- X
- X</t>
    </r>
  </si>
  <si>
    <t xml:space="preserve">Selvityksen pisteytyksessä arvostetaan seuraavia seikkoja:
- X
- X
- X
- X
</t>
  </si>
  <si>
    <t>S1.3</t>
  </si>
  <si>
    <t>Max yhteensä</t>
  </si>
  <si>
    <t>S2</t>
  </si>
  <si>
    <t>S2.Toiminnallisia vaatimuksia koskevat selvitykset</t>
  </si>
  <si>
    <t>S2.1</t>
  </si>
  <si>
    <t>S2.2</t>
  </si>
  <si>
    <t>S2.3</t>
  </si>
  <si>
    <t>S3</t>
  </si>
  <si>
    <t>S3. Teknisiä vaatimuksia koskevat selvitykset</t>
  </si>
  <si>
    <t>S3.1</t>
  </si>
  <si>
    <t>S3.2</t>
  </si>
  <si>
    <t>S3.3</t>
  </si>
  <si>
    <t>S4</t>
  </si>
  <si>
    <t>S4. Tukea ja ylläpitoa koskevat selvitykset</t>
  </si>
  <si>
    <t>S4.1</t>
  </si>
  <si>
    <t>S4.2</t>
  </si>
  <si>
    <t>S5</t>
  </si>
  <si>
    <t>S5. Käyttöönottoa koskevat selvitykset</t>
  </si>
  <si>
    <t>S5.1</t>
  </si>
  <si>
    <r>
      <rPr>
        <b/>
        <sz val="10"/>
        <rFont val="Arial"/>
        <family val="2"/>
      </rPr>
      <t>Käyttöönottoprojektin projektisuunnitelma</t>
    </r>
    <r>
      <rPr>
        <sz val="10"/>
        <rFont val="Arial"/>
        <family val="2"/>
      </rPr>
      <t xml:space="preserve">
Kuvatkaa tarjoamanne käyttöönottoprojektin projektisuunnitelma käyttäen projektisuunnitelma pohjaanne.
Projektisuunnitelmasta tulee käydä ilmi: 
- Projektin tavoitteet ja toimintaympäristön yleiskuvaus
- Projektin keskeinen vaiheistus ja tuotokset
- kokonaisaikataulu vaiheittain, tarkastuspisteet sekä välituotosten valmistumisen aikataulu
- Projektin keskeiset tehtävät sekä Toimittajan että Tilaajan osalta
- Tilaajan työmääräarviot
- Riskianalyysi ja -hallintasuunnitelma
- Rajaukset ja reunaehdot
- Vastuuhenkilöt/keskeiset roolit, vastuut ja velvollisuudet (Toimittajan, Tilaajan ja kolmansien osapuolien)
- Käytettävän ohjausmetodologian kuvaus sekä käyttämänne projektinhallinnan keskeiset menetelmät
- Dokumentinhallinta projektissa
- Laadunhallintasuunnitelma projektissa
- Keskeiset testausmenetelmät
- Viestintäsuunnitelma</t>
    </r>
  </si>
  <si>
    <t xml:space="preserve">Selvityksen pisteytyksessä arvostetaan seuraavia seikkoja:
- Selvityksestä käy ilmi selkeästi pyydetyt asiat ja Toimittaja on huomioinut Tilaajan erityispiirteet näissä
- Toteutuksen aikataulutus on uskottava ja tehokas ja se on kuvattu tarpeellisella tarkkuustasolla
- Projektin vaiheistuksesta käy ilmi, miten siirytään laadukkaasti vaiheesta toiseen
- Käytettävät resurssit ilmenevät selvityksestä ja resursointi on uskottava ja tehokas kaikkien osapuolten osalta
- Roolit käyttöönottoprojektissa on kuvattu siten, että ne ovat uskottavia myös Tilaajan osalta
- Toteutuksen tehtävälistaus on uskottava ja kuvattu tarkoituksenmukaisella tarkkuudella
- Vastauksessa on kuvattu selkeä kokonaiskuva käyttöönottoprojektin sisällöstä, kuten tavoitteista, muutoshallinnasta, toimintaympäristöstä ja riskeistä
- Vastauksessa on kuvattu ketterän metodologian käyttäminen toimitusprojektin vaiheistukseen sovellettuna ja siten, että Tilaaja on vahvasti mukana kehitystyössä
- Vastauksessa on kuvattu jatkuva testaaminen niin Tilaajan, kuin toimittajankin toimesta, sekä havaittujen puutteiden korjaaminen saadun palautteen perusteella mahdollisimman pian
- Vastaus osoittaa Toimittajan halua oppia tuntemaan toimintaympäristö paremmin ja siirtää saatu oppi järjestelmän kehitykseen
</t>
  </si>
  <si>
    <t>S5.2</t>
  </si>
  <si>
    <t>S6</t>
  </si>
  <si>
    <t>S6. Asiantuntijapalveluja koskevat selvitykset</t>
  </si>
  <si>
    <r>
      <rPr>
        <b/>
        <sz val="10"/>
        <rFont val="Arial"/>
        <family val="2"/>
      </rPr>
      <t>Avainhenkilöhaastattelu</t>
    </r>
    <r>
      <rPr>
        <sz val="10"/>
        <rFont val="Arial"/>
        <family val="2"/>
      </rPr>
      <t xml:space="preserve">
Osana tarjousvertailua tarjoajan tulee osallistua tarjousten jättämisen jälkeen avainhenkilöiden tiimihaastatteluun. Asiakas toteuttaa tarjoajan nimeämien avainhenkilöiden tiimihaastattelun osana tarjousten laatuvertailua. 
</t>
    </r>
    <r>
      <rPr>
        <b/>
        <sz val="10"/>
        <rFont val="Arial"/>
        <family val="2"/>
      </rPr>
      <t>Avainhenkilöhaastattelun kulku on kuvattu tarkemmin tarjouspyynnön liitteessä 7.3</t>
    </r>
  </si>
  <si>
    <t xml:space="preserve">Selvityksen (haastattelun) pisteytyksessä arvostetaan seuraavia seikkoja:
Haastattelusta arvostetaan seuraavia seikkoja:
- Avainhenkilöt pystyvät vastaamaan täsmällisesti, kattavasti ja korkealaatuisesti heidän rooliaan, kokemustaan ja osaamistaan koskeviin kysymyksiin
- Avainhenkilöt osaavat hyödyntää vastauksissaan alan hyviä käytäntöjä 
- Avainhenkilöt osaavat hyödyntää vastauksissaan hyvin kokemuksia muista vastaavista toimeksiannoista 
- Avainhenkilöt osaavat hyödyntää vastauksissaan rooliin ja hankinnan kohteeseen liittyviä uusien teknologioiden ja ratkaisujen tuomia mahdollisuuksia
- Avainhenkilöt pystyvät osoittamaan hyvää ja täsmällistä osaamista Asiakkaan teknologiaan ja ratkaisuihin roolin edellyttämässä laajuudessa
</t>
  </si>
  <si>
    <t>S6.2</t>
  </si>
  <si>
    <r>
      <rPr>
        <b/>
        <sz val="10"/>
        <rFont val="Arial"/>
        <family val="2"/>
      </rPr>
      <t>Avainhenkilöiden tiimitehtävä</t>
    </r>
    <r>
      <rPr>
        <sz val="10"/>
        <rFont val="Arial"/>
        <family val="2"/>
      </rPr>
      <t xml:space="preserve">
Osana tarjousvertailua tarjoajan tulee osallistua tarjousten jättämisen jälkeen avainhenkilöiden tiimitehtävään. Asiakas toteuttaa tarjoajan nimeämien avainhenkilöiden toteuttaman tiimitehtävän samassa tilaisuuden kuin tiimihaastattelu, mutta se pisteytetään erikseen. Tiimitehtävän sisältö paljastetaan vasta tiimitehtävässä 
</t>
    </r>
    <r>
      <rPr>
        <b/>
        <sz val="10"/>
        <rFont val="Arial"/>
        <family val="2"/>
      </rPr>
      <t>Tiimitehtävän  kulku on kuvattu tarkemmin tarjouspyynnön liitteessä 7.3</t>
    </r>
  </si>
  <si>
    <t xml:space="preserve">Selvityksen (tiimitehtävän) pisteytyksessä arvostetaan seuraavia seikkoja:
- Avainhenkilötiimi toimii sujuvasti ja johdetusti yhteen, kommunikoi luontevasti ja innostavasti Asiakasta kohtaan ja tiimi pystyy sujuvasti hyödyntämään eri avainhenkilöiden osaamista
- Tiimi ottaa vastauksissaan ja työskentelyssään huomioon Asiakkaan erityispiirteet ja Asiakkaan tarpeet
- Tiimi tuottaa yhteistehtävässä konkreettisen, kattavan, täsmällisen ja hyvin dokumentoidun sekä visuaalisesti ja sisällöltään jäsennetyn esityksen ratkaisustaan Asiakkaalle.
- Tiimi ja asiantuntijat toimivat oma-aloitteisesti ja osallistavasti.
</t>
  </si>
  <si>
    <t>S7. Käytettävyyttä ja saavutettavuutta koskevat selvitykset</t>
  </si>
  <si>
    <t>S7</t>
  </si>
  <si>
    <t>S7.1</t>
  </si>
  <si>
    <r>
      <rPr>
        <b/>
        <sz val="10"/>
        <rFont val="Arial"/>
        <family val="2"/>
      </rPr>
      <t>Käytettävyysarviointi</t>
    </r>
    <r>
      <rPr>
        <sz val="10"/>
        <rFont val="Arial"/>
        <family val="2"/>
      </rPr>
      <t xml:space="preserve">
Ks. Tarjouspyynnön Liite 7 ja 7.1
</t>
    </r>
  </si>
  <si>
    <t>Ks. Tarjouspyynnön Liite 7 ja 7.1</t>
  </si>
  <si>
    <t xml:space="preserve">Kirjoittakaa vastauksenne Vaatimuslomakkeen "Selvitykset"-välilehdellä kuvattuihin selvityspyyntöihin erilliseen tarjoukseen liitettävään dokumenttiin, joka tulee nimetä muotoon Liite 4S, Selvityskuvaukset. </t>
  </si>
  <si>
    <r>
      <rPr>
        <b/>
        <sz val="10"/>
        <rFont val="Arial"/>
        <family val="2"/>
      </rPr>
      <t xml:space="preserve">Selvitykset on jaettu kahteen luokkaan:
</t>
    </r>
    <r>
      <rPr>
        <sz val="10"/>
        <rFont val="Arial"/>
        <family val="2"/>
      </rPr>
      <t xml:space="preserve">
- </t>
    </r>
    <r>
      <rPr>
        <b/>
        <sz val="10"/>
        <rFont val="Arial"/>
        <family val="2"/>
      </rPr>
      <t>EI-pisteytettävät selvitykset:</t>
    </r>
    <r>
      <rPr>
        <sz val="10"/>
        <rFont val="Arial"/>
        <family val="2"/>
      </rPr>
      <t xml:space="preserve"> Nämä on merkitty tunnuksella </t>
    </r>
    <r>
      <rPr>
        <b/>
        <sz val="10"/>
        <rFont val="Arial"/>
        <family val="2"/>
      </rPr>
      <t>SE</t>
    </r>
    <r>
      <rPr>
        <sz val="10"/>
        <rFont val="Arial"/>
        <family val="2"/>
      </rPr>
      <t xml:space="preserve">: Tarjoajan tulee toimittaa nämä selvitykset osana tarjoustaan ja niitä hyödynnetään siihen, että Asiakas saa ymmärrettävän kuvan tarjotuista ratkaisuista, toimituksesta ja palvelusta sekä näihin liittyvistä toimintamalleista. Nämä selvitykset eivät kuitenkaan vaikuta laatupisteisiin eikä niitä pisteytetä eikä niiden sisältö vaikuta tarjouksen tarjouspyynnönmukaisuuteen.
</t>
    </r>
    <r>
      <rPr>
        <b/>
        <sz val="10"/>
        <rFont val="Arial"/>
        <family val="2"/>
      </rPr>
      <t>- Pisteytettävät selvitykset</t>
    </r>
    <r>
      <rPr>
        <sz val="10"/>
        <rFont val="Arial"/>
        <family val="2"/>
      </rPr>
      <t xml:space="preserve">: Nämä on merkitty tunnuksella </t>
    </r>
    <r>
      <rPr>
        <b/>
        <sz val="10"/>
        <rFont val="Arial"/>
        <family val="2"/>
      </rPr>
      <t>SP</t>
    </r>
    <r>
      <rPr>
        <sz val="10"/>
        <rFont val="Arial"/>
        <family val="2"/>
      </rPr>
      <t>: Tarjoajan tulee toimittaa nämä selvitykset ja ne arvioidaan ko. selvityspyynnössä kuvatulla tavalla ja niistä annetaan laatupisteitä ko. selvityspyynnön kohdalla kuvatulla perusteella.</t>
    </r>
  </si>
  <si>
    <r>
      <t xml:space="preserve">Pisteytettävien selvitysten (SP) selvitysvastaukset arvioidaan tarjoukseen tällä välilehdellä pyydettyihin selvityspyyntöihin annetun selvitysaineiston sisällön perusteella. Selvitysvastauksia ei pisteytetä tähän dokumenttiin automaattisesti vaan tilaajan arviointiryhmä arvioi vastaukset tarjousten jättämisen jälkeen selvityskohtaisesti kuvatun pisteytysmallin mukaisesti
</t>
    </r>
    <r>
      <rPr>
        <b/>
        <sz val="10"/>
        <rFont val="Arial"/>
        <family val="2"/>
      </rPr>
      <t>Selvitys pisteytetään siihen kuvattujen Arvostettavien asioiden perusteella seuraavasti:</t>
    </r>
    <r>
      <rPr>
        <sz val="10"/>
        <rFont val="Arial"/>
        <family val="2"/>
      </rPr>
      <t xml:space="preserve">
Asiakkaan arviointiraati arvioi Arvostettavasta asiasta, missä määrin Arvostettava asia selvityksessä täyttyy:
- 'Kokonaan': Annettu selvitys täyttää ja todentaa ko. Arvostettavan asian kaikilta osin kokonaan
- 'Lähes kokonaan": Annettu selvitys täyttää ja todentaa ko. Arvostettavan asian lähes kokonaan. Arvostettavan asian täyttymisen tai todentamisen osalta selvityksessä ei ole merkittäviä puutteita, mutta siinä on kuitenkin jokin yksittäinen Arvostettavassa asiassa käsiteltyyn kokonaisuuteen nähden pieni/vähäinen puute 
- 'Osittain': Annettu selvitys täyttää ja todentaa ko. Arvostettavan asian osittain. Arvostettavan asian täyttymisen tai todentamisen osalta selvityksessä on jokin merkittävä puute tai useita pieniä/vähäisiä puutteita
- Ei täyty': Annettu selvitys ei täytä Arvostettavaa asiaa miltään osin tai Arvostettavaa asiaa ei todenneta lainkaan selvityksessä
Kustakin Arvostettavasta asiasta annetaan täyttymisen perusteella seuraavat osapisteet:
- 'Kokonaan': 5 pistettä
- 'Lähes kokonaan': 4 pistettä
- 'Osittain': 2 pistettä
- Ei täyty': 0 pistettä
Selvityksen pisteytyksessä sen saamat osapisteet lasketaan yhteen ja tämä suhteutetaan selvityksen osapisteiden summan maksimiarvoon (Arvostettavien asioiden määrä x 5 pistettä). Lopuksi näin saatu välipistemäärä kerrotaan kyseiselle selvitykselle määritetyllä maksimipisteellä kahden desimaalin tarkkuudella.
Esim. Selvityksessä on viisi Arvostettavaa asiaa ja selvityksen maksimipisteiksi on määritetty 70 pistettä. Tarjouksen A selvityksessä yksi (1) Arvostettavaa asiaa täyttyy 'Kokonaan', yksi (1) Arvostettava asia täyttyy 'Lähes kokonaan', kaksi (2) Arvostettavaa asiaa täyttyy 'Osittain' ja yksi (1) arvostettava asia 'Ei täyty' ollenkaan. Tällöin Tarjous A saa selvityksestä Osapisteiden summaksi: 1 x 5 pistettä + 1 x 4 pistettä + 2 x 2 pistettä + 1 x 0 pistettä = 13 pistettä. Selvityksen Osapisteiden summan maksimiarvo on 5 x 5 pistettä = 25 pistettä. Täten Tarjous A saa selvityksistä pisteiksi 13 / 25 x 70 pistettä = 36 pistettä.
Mahdollisessa työnäyteselvityksessä kaikki Arvostettavat asiat tarkastellaan työnäytteesä käyttötapauksittain siten, että kaikkien käyttötapausten kaikkien Arvostettavien asioiden täyttymisen yllä kuvatun asteikon mukaan määrittyvät pisteet lasketaan lopuksi selvityksessä yhteen.
Selvitysten yhteispisteiden painoarvo kussakin vertailukriteerissä on kuvattu tarjouspyynnössä sekä sen Tarjousohjeet ja vertailuperusteet -liitteessä.	</t>
    </r>
  </si>
  <si>
    <r>
      <t xml:space="preserve">Selvitykset
</t>
    </r>
    <r>
      <rPr>
        <sz val="10"/>
        <rFont val="Arial"/>
        <family val="2"/>
      </rPr>
      <t>S1 Palveluyhteistyö, tietoturva
S2 Toiminnalliset vaatimukset
S3 Tekniset vaatimukset</t>
    </r>
    <r>
      <rPr>
        <b/>
        <sz val="10"/>
        <rFont val="Arial"/>
        <family val="2"/>
      </rPr>
      <t xml:space="preserve">
</t>
    </r>
    <r>
      <rPr>
        <sz val="10"/>
        <rFont val="Arial"/>
        <family val="2"/>
      </rPr>
      <t>S4 Tuki ja sovellusylläpito</t>
    </r>
    <r>
      <rPr>
        <b/>
        <sz val="10"/>
        <rFont val="Arial"/>
        <family val="2"/>
      </rPr>
      <t xml:space="preserve">
</t>
    </r>
    <r>
      <rPr>
        <sz val="10"/>
        <rFont val="Arial"/>
        <family val="2"/>
      </rPr>
      <t>S5 Käyttöönotto</t>
    </r>
    <r>
      <rPr>
        <b/>
        <sz val="10"/>
        <rFont val="Arial"/>
        <family val="2"/>
      </rPr>
      <t xml:space="preserve">
</t>
    </r>
    <r>
      <rPr>
        <sz val="10"/>
        <rFont val="Arial"/>
        <family val="2"/>
      </rPr>
      <t>S6 Asiantuntijapalvelut
S7 Saavutettavuus ja käytettävyys</t>
    </r>
  </si>
  <si>
    <t>EI-pisteytettävät selvitykset</t>
  </si>
  <si>
    <t>SE</t>
  </si>
  <si>
    <r>
      <rPr>
        <b/>
        <sz val="10"/>
        <rFont val="Arial"/>
        <family val="2"/>
      </rPr>
      <t>X</t>
    </r>
    <r>
      <rPr>
        <sz val="10"/>
        <rFont val="Arial"/>
        <family val="2"/>
      </rPr>
      <t xml:space="preserve">
Kuvatkaa X
Kuvauksessa tulee kuvata ainakin:
- X
- X
- X
- X</t>
    </r>
  </si>
  <si>
    <t xml:space="preserve">Ei arvioida. Informatiivinen selvitys
</t>
  </si>
  <si>
    <t>Pisteytettävät selvitykset</t>
  </si>
  <si>
    <t>SP</t>
  </si>
  <si>
    <t>Selvityksen pisteytyksessä arvostetaan seuraavia seikkoja:
- X
- X
- X
- X
Huom. Selvityksen arvioinnissa ei huomioida sellaisia selvitykseen kuvattuja seikkoja, jotka koskevat välilehden 1 pakollisia vaatimuksia.</t>
  </si>
  <si>
    <r>
      <rPr>
        <b/>
        <sz val="10"/>
        <rFont val="Arial"/>
        <family val="2"/>
      </rPr>
      <t>Arkkitehtuurikuvaus</t>
    </r>
    <r>
      <rPr>
        <sz val="10"/>
        <rFont val="Arial"/>
        <family val="2"/>
      </rPr>
      <t xml:space="preserve">
X
Kuvauksessa odotetaan kuvattavan ainakin: 
- X
- X
- X
- X</t>
    </r>
  </si>
  <si>
    <r>
      <rPr>
        <b/>
        <sz val="10"/>
        <rFont val="Arial"/>
        <family val="2"/>
      </rPr>
      <t>X</t>
    </r>
    <r>
      <rPr>
        <sz val="10"/>
        <rFont val="Arial"/>
        <family val="2"/>
      </rPr>
      <t xml:space="preserve">
X
Kuvauksessa odotetaan kuvattavan ainakin:
- X
- X
- X
- X</t>
    </r>
  </si>
  <si>
    <t>Selvityksen pisteytyksessä arvostetaan seuraavia seikkoja:
- X
- X
- X
- X
Huom. Selvityksen arvioinnissa ei huomioida sellaisia selvitykseen kuvattuja seikkoja, jotka koskevat välilehden 2 pakollisia vaatimuksia.</t>
  </si>
  <si>
    <t>Esim. Raportointi, tiedolla johtaminen, järjestelmän vahvistettu kehittämispolku tms.</t>
  </si>
  <si>
    <r>
      <rPr>
        <b/>
        <sz val="10"/>
        <rFont val="Arial"/>
        <family val="2"/>
      </rPr>
      <t>X</t>
    </r>
    <r>
      <rPr>
        <sz val="10"/>
        <rFont val="Arial"/>
        <family val="2"/>
      </rPr>
      <t xml:space="preserve">
X
Kuvauksessa odotetaan kuvattavan ainakin: 
- X
- X
- X
- X</t>
    </r>
  </si>
  <si>
    <t>Esim. Rajapintakuvaukset</t>
  </si>
  <si>
    <t>Selvityksen pisteytyksessä arvostetaan seuraavia seikkoja:
- X
- X
- X
- X
Huom. Selvityksen arvioinnissa ei huomioida sellaisia selvitykseen kuvattuja seikkoja, jotka koskevat välilehden 3 pakollisia vaatimuksia.</t>
  </si>
  <si>
    <t>Esim. SaaS-alustan arkkitehtuuri- ja/tai operointikuvaus, SLA-kuvaukset tms.</t>
  </si>
  <si>
    <r>
      <rPr>
        <b/>
        <sz val="10"/>
        <rFont val="Arial"/>
        <family val="2"/>
      </rPr>
      <t>X</t>
    </r>
    <r>
      <rPr>
        <sz val="10"/>
        <rFont val="Arial"/>
        <family val="2"/>
      </rPr>
      <t xml:space="preserve">
X
Kuvauksessa odotetaan kuvattavan ainakin:  
- X
- X
- X
- X</t>
    </r>
  </si>
  <si>
    <t xml:space="preserve">Selvityksen pisteytyksessä arvostetaan seuraavia seikkoja:
- X
- X
- X
- X
Huom. Selvityksen arvioinnissa ei huomioida sellaisia selvitykseen kuvattuja seikkoja, jotka koskevat välilehden 4 pakollisia vaatimuksia.
</t>
  </si>
  <si>
    <t>Esim. Tuki- ja ylläpitopalvelukuvaus.</t>
  </si>
  <si>
    <r>
      <rPr>
        <b/>
        <sz val="10"/>
        <rFont val="Arial"/>
        <family val="2"/>
      </rPr>
      <t>Käyttöönottoprojektin projektisuunnitelma</t>
    </r>
    <r>
      <rPr>
        <sz val="10"/>
        <rFont val="Arial"/>
        <family val="2"/>
      </rPr>
      <t xml:space="preserve">
Kuvatkaa tarjoamanne käyttöönottoprojektin projektisuunnitelma.
Projektisuunnitelmasta tulee käydä ilmi: 
- Projektin tavoitteet ja rajaukset
- Projektin keskeinen vaiheistus ja tuotokset
- Kokonaisaikataulu vaiheittain, tarkastuspisteet sekä välituotosten valmistumisen aikataulu
- Projektin keskeiset tehtävät sekä Toimittajan että Asiakkaan osalta
- Projektin roolit ja resurssit (Toimittajan, Asiakkaan ja kolmansien osapuolien)
- Asiakkaan töiden työmääräarvio
- Projektinhallinnan keskeiset menetelmät ja projektiohjauksen organisointi
- Koulutussuunnitelma
- Integraatiosuunnitelma
- Laadunhallintasuunnitelma projektissa
- Keskeiset testausmenetelmät</t>
    </r>
  </si>
  <si>
    <t xml:space="preserve">Selvityksen pisteytyksessä arvostetaan seuraavia seikkoja:
- Selvityksestä käy ilmi selkeästi pyydetyt asiat ja Toimittaja on huomioinut Asiakkaan erityispiirteet näissä
- Toteutuksen vaiheistus ja aikataulutus on uskottava ja tehokas ja se on kuvattu tarkalla tarkkuustasolla
- Käytettävät resurssit ilmenevät selvityksestä ja resursointi on uskottava ja tehokas kaikkien osapuolten osalta
- Toteutuksen tehtävälistaus on uskottava ja kuvattu tarkoituksenmukaisella tarkkuudella
- Selvityksessä on kuvattu täsmällinen projektinohjausmalli ja sen organisointi
- Projektin laadunhallintamenettelyt ovat täsmälliset, kattavat ja sovitettu Asiakkaan tarjouspyynnössä kuvaamiin erityispiirteisiin
Huom. Selvityksen arvioinnissa ei huomioida sellaisia selvitykseen kuvattuja seikkoja, jotka koskevat välilehden 5 pakollisia vaatimuksia.
</t>
  </si>
  <si>
    <t>S6.1</t>
  </si>
  <si>
    <t xml:space="preserve">Selvityksen pisteytyksessä arvostetaan seuraavia seikkoja:
- X
- X
- X
- X
Huom. Selvityksen arvioinnissa ei huomioida sellaisia selvitykseen kuvattuja seikkoja, jotka koskevat välilehden 6 pakollisia vaatimuksia.
</t>
  </si>
  <si>
    <t>S7. Saavutettavuutta ja käytettävyyttä koskevat selvitykset</t>
  </si>
  <si>
    <t>S7.2</t>
  </si>
  <si>
    <t>Selvityksen pisteytyksessä arvostetaan seuraavia seikkoja:
- X
- X
- X
- X
Huom. Selvityksen arvioinnissa ei huomioida sellaisia selvitykseen kuvattuja seikkoja, jotka koskevat välilehden 7 pakollisia vaatimuksia.</t>
  </si>
  <si>
    <t>Pisteytysmalli</t>
  </si>
  <si>
    <t>V2/V3 VAATIMUSTEN PISTEYTYS</t>
  </si>
  <si>
    <t>VAATIMUSTEN JA SELVITYSTEN PAINOTUKSET LAATUKRITEERIN SISÄLLÄ</t>
  </si>
  <si>
    <t>Laadun vertailukriteeri</t>
  </si>
  <si>
    <t>Vaatimukset</t>
  </si>
  <si>
    <t>Yht</t>
  </si>
  <si>
    <t>1-Palveluyhteistyö, tietoturva</t>
  </si>
  <si>
    <t>2-Toiminnalliset vaatimukset</t>
  </si>
  <si>
    <t>3-Tekniset vaatimukset</t>
  </si>
  <si>
    <t>4-Tuki ja ylläpito</t>
  </si>
  <si>
    <t>5-Käyttöönotto</t>
  </si>
  <si>
    <t>6 ja 6A-6D, Asiantuntijapalvelut &amp; osaaminen ja kokemus</t>
  </si>
  <si>
    <t>7-Saavutettavuus ja käyttökokemus</t>
  </si>
  <si>
    <t>HINNAN JA LAADUN PAINOTUKSET</t>
  </si>
  <si>
    <t>Vertailuhinta &amp; Laadun vertailukriteeri</t>
  </si>
  <si>
    <t>Painotus %</t>
  </si>
  <si>
    <t>Vertailuhinta</t>
  </si>
  <si>
    <t>YHTEENSÄ:</t>
  </si>
  <si>
    <t>Avaintehtävään liittyvä osaamissertifikaatti</t>
  </si>
  <si>
    <t>Kyllä on</t>
  </si>
  <si>
    <t>Tarjouksen arviointi</t>
  </si>
  <si>
    <t>Vastaukset vaatimuksiin</t>
  </si>
  <si>
    <t>Vaatimusluokka</t>
  </si>
  <si>
    <t>V1-vaatimukset</t>
  </si>
  <si>
    <t>V2-vaatimukset</t>
  </si>
  <si>
    <t>V3-vaatimukset</t>
  </si>
  <si>
    <t>Vastaukset (kpl)</t>
  </si>
  <si>
    <t xml:space="preserve">Osittain </t>
  </si>
  <si>
    <t>Tyhjiä yht</t>
  </si>
  <si>
    <t>V2-vaatimuksia</t>
  </si>
  <si>
    <t>V3-vaatimuksia</t>
  </si>
  <si>
    <t>vaatimusta yhteensä tässä laatukriteerissä</t>
  </si>
  <si>
    <t>6-Asiantuntijapalvelut</t>
  </si>
  <si>
    <t>Tarjouksen vaatimuksista saamat raakapisteet</t>
  </si>
  <si>
    <t>V2-pisteet</t>
  </si>
  <si>
    <t>V3-pisteet</t>
  </si>
  <si>
    <t>V-raakapisteet</t>
  </si>
  <si>
    <t>Vaatimuspisteet</t>
  </si>
  <si>
    <t>Tarkistus</t>
  </si>
  <si>
    <t>Huom. Välilehti 6-Asiantuntijapalvelut ei sisällä pisteytettäviä V-vaatimuksia</t>
  </si>
  <si>
    <t>6A-6D - Osaamis- ja kokemuspisteet</t>
  </si>
  <si>
    <t>Tarjouksen selvityksistä saamat raakapisteet</t>
  </si>
  <si>
    <t>Ks. Selvitysten arviointi ja pisteytys välilehdeltä Selvitykset</t>
  </si>
  <si>
    <t>Selvityspisteet yht.</t>
  </si>
  <si>
    <t>Max selvityspisteet.</t>
  </si>
  <si>
    <t>S-raakapisteet</t>
  </si>
  <si>
    <t>Painokertoimilla painotetut laatupisteet</t>
  </si>
  <si>
    <t>Kokonaispisteet</t>
  </si>
  <si>
    <t>Kriteeripisteet</t>
  </si>
  <si>
    <t>Painotettu vertailukriteerien painokertoimella</t>
  </si>
  <si>
    <t xml:space="preserve">Laatupisteet yhteensä: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</si>
</sst>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Max. &quot;0&quot; pistettä&quot;"/>
    <numFmt numFmtId="165" formatCode="0.0"/>
    <numFmt numFmtId="166" formatCode="0.0\ %"/>
    <numFmt numFmtId="167" formatCode="&quot;/ &quot;0&quot; pistettä&quot;"/>
  </numFmts>
  <fonts count="66" x14ac:knownFonts="1">
    <font>
      <sz val="10"/>
      <name val="Arial"/>
    </font>
    <font>
      <sz val="10"/>
      <name val="Arial"/>
      <family val="2"/>
    </font>
    <font>
      <b/>
      <sz val="10"/>
      <name val="Arial"/>
      <family val="2"/>
    </font>
    <font>
      <sz val="10"/>
      <name val="Arial"/>
      <family val="2"/>
    </font>
    <font>
      <b/>
      <sz val="11"/>
      <name val="Arial"/>
      <family val="2"/>
    </font>
    <font>
      <sz val="8"/>
      <name val="Arial"/>
      <family val="2"/>
    </font>
    <font>
      <b/>
      <sz val="12"/>
      <name val="Arial"/>
      <family val="2"/>
    </font>
    <font>
      <sz val="10"/>
      <name val="Arial Narrow"/>
      <family val="2"/>
    </font>
    <font>
      <sz val="10"/>
      <color indexed="9"/>
      <name val="Arial"/>
      <family val="2"/>
    </font>
    <font>
      <sz val="11"/>
      <name val="Arial"/>
      <family val="2"/>
    </font>
    <font>
      <u/>
      <sz val="10"/>
      <name val="Arial"/>
      <family val="2"/>
    </font>
    <font>
      <b/>
      <u/>
      <sz val="11"/>
      <color indexed="10"/>
      <name val="Arial"/>
      <family val="2"/>
    </font>
    <font>
      <i/>
      <sz val="10"/>
      <name val="Arial"/>
      <family val="2"/>
    </font>
    <font>
      <sz val="10"/>
      <color theme="1"/>
      <name val="Arial"/>
      <family val="2"/>
    </font>
    <font>
      <sz val="10"/>
      <color theme="0"/>
      <name val="Arial"/>
      <family val="2"/>
    </font>
    <font>
      <b/>
      <sz val="10"/>
      <color theme="1"/>
      <name val="Arial"/>
      <family val="2"/>
    </font>
    <font>
      <b/>
      <sz val="12"/>
      <color theme="1"/>
      <name val="Arial"/>
      <family val="2"/>
    </font>
    <font>
      <sz val="10"/>
      <color theme="1"/>
      <name val="Arial Narrow"/>
      <family val="2"/>
    </font>
    <font>
      <sz val="11"/>
      <color theme="1"/>
      <name val="Arial"/>
      <family val="2"/>
    </font>
    <font>
      <sz val="16"/>
      <color rgb="FF525252"/>
      <name val="Arial"/>
      <family val="2"/>
    </font>
    <font>
      <i/>
      <sz val="11"/>
      <color indexed="10"/>
      <name val="Arial"/>
      <family val="2"/>
    </font>
    <font>
      <b/>
      <sz val="11"/>
      <name val="Arial Narrow"/>
      <family val="2"/>
    </font>
    <font>
      <sz val="10"/>
      <color rgb="FFFF0000"/>
      <name val="Arial"/>
      <family val="2"/>
    </font>
    <font>
      <b/>
      <i/>
      <sz val="10"/>
      <name val="Arial"/>
      <family val="2"/>
    </font>
    <font>
      <sz val="11"/>
      <color rgb="FF9C0006"/>
      <name val="Calibri"/>
      <family val="2"/>
      <scheme val="minor"/>
    </font>
    <font>
      <b/>
      <sz val="14"/>
      <name val="Arial"/>
      <family val="2"/>
    </font>
    <font>
      <b/>
      <sz val="10"/>
      <color theme="0"/>
      <name val="Arial"/>
      <family val="2"/>
    </font>
    <font>
      <b/>
      <sz val="10"/>
      <color rgb="FFFF0000"/>
      <name val="Arial"/>
      <family val="2"/>
    </font>
    <font>
      <sz val="10"/>
      <color rgb="FFFF0000"/>
      <name val="Arial Narrow"/>
      <family val="2"/>
    </font>
    <font>
      <sz val="10"/>
      <color theme="1"/>
      <name val="Calibri"/>
      <family val="2"/>
      <scheme val="minor"/>
    </font>
    <font>
      <b/>
      <u/>
      <sz val="10"/>
      <color theme="1"/>
      <name val="Arial"/>
      <family val="2"/>
    </font>
    <font>
      <sz val="11"/>
      <color rgb="FF0070C0"/>
      <name val="Arial"/>
      <family val="2"/>
    </font>
    <font>
      <sz val="10"/>
      <color rgb="FF0070C0"/>
      <name val="Arial"/>
      <family val="2"/>
    </font>
    <font>
      <sz val="11"/>
      <color rgb="FFFF0000"/>
      <name val="Arial"/>
      <family val="2"/>
    </font>
    <font>
      <i/>
      <sz val="10"/>
      <color rgb="FFFF0000"/>
      <name val="Arial Narrow"/>
      <family val="2"/>
    </font>
    <font>
      <sz val="10"/>
      <name val="Arial"/>
      <family val="2"/>
    </font>
    <font>
      <b/>
      <sz val="11"/>
      <color theme="1"/>
      <name val="Arial"/>
      <family val="2"/>
    </font>
    <font>
      <sz val="10"/>
      <color theme="0"/>
      <name val="Arial Narrow"/>
      <family val="2"/>
    </font>
    <font>
      <b/>
      <sz val="10"/>
      <color theme="0" tint="-0.499984740745262"/>
      <name val="Arial Narrow"/>
      <family val="2"/>
    </font>
    <font>
      <b/>
      <sz val="10"/>
      <color theme="0" tint="-0.499984740745262"/>
      <name val="Arial"/>
      <family val="2"/>
    </font>
    <font>
      <i/>
      <sz val="10"/>
      <color theme="1"/>
      <name val="Arial"/>
      <family val="2"/>
    </font>
    <font>
      <b/>
      <sz val="9"/>
      <name val="Arial"/>
      <family val="2"/>
    </font>
    <font>
      <b/>
      <sz val="8"/>
      <name val="Arial"/>
      <family val="2"/>
    </font>
    <font>
      <b/>
      <sz val="8"/>
      <name val="Arial Narrow"/>
      <family val="2"/>
    </font>
    <font>
      <b/>
      <sz val="9"/>
      <name val="Arial Narrow"/>
      <family val="2"/>
    </font>
    <font>
      <sz val="9"/>
      <name val="Arial Narrow"/>
      <family val="2"/>
    </font>
    <font>
      <sz val="8"/>
      <name val="Arial Narrow"/>
      <family val="2"/>
    </font>
    <font>
      <b/>
      <sz val="10"/>
      <color theme="0"/>
      <name val="Arial Narrow"/>
      <family val="2"/>
    </font>
    <font>
      <b/>
      <sz val="10"/>
      <name val="Arial Narrow"/>
      <family val="2"/>
    </font>
    <font>
      <b/>
      <sz val="12"/>
      <color rgb="FFFF0000"/>
      <name val="Arial"/>
      <family val="2"/>
    </font>
    <font>
      <sz val="8"/>
      <color rgb="FFFF0000"/>
      <name val="Arial Narrow"/>
      <family val="2"/>
    </font>
    <font>
      <i/>
      <sz val="10"/>
      <color rgb="FFFF0000"/>
      <name val="Arial"/>
      <family val="2"/>
    </font>
    <font>
      <sz val="8"/>
      <name val="Arial"/>
      <family val="2"/>
    </font>
    <font>
      <u/>
      <sz val="12"/>
      <color theme="10"/>
      <name val="Calibri"/>
      <family val="2"/>
      <scheme val="minor"/>
    </font>
    <font>
      <i/>
      <sz val="10"/>
      <color theme="0"/>
      <name val="Arial"/>
      <family val="2"/>
    </font>
    <font>
      <b/>
      <sz val="12"/>
      <color theme="0"/>
      <name val="Arial"/>
      <family val="2"/>
    </font>
    <font>
      <sz val="8"/>
      <color theme="0"/>
      <name val="Arial Narrow"/>
      <family val="2"/>
    </font>
    <font>
      <i/>
      <sz val="10"/>
      <color theme="0"/>
      <name val="Arial Narrow"/>
      <family val="2"/>
    </font>
    <font>
      <b/>
      <sz val="12"/>
      <color theme="0"/>
      <name val="Arial Narrow"/>
      <family val="2"/>
    </font>
    <font>
      <b/>
      <sz val="11"/>
      <color theme="0"/>
      <name val="Arial"/>
      <family val="2"/>
    </font>
    <font>
      <i/>
      <sz val="11"/>
      <color theme="0"/>
      <name val="Arial Narrow"/>
      <family val="2"/>
    </font>
    <font>
      <sz val="12"/>
      <color theme="0"/>
      <name val="Arial Narrow"/>
      <family val="2"/>
    </font>
    <font>
      <strike/>
      <sz val="10"/>
      <color theme="0"/>
      <name val="Arial"/>
      <family val="2"/>
    </font>
    <font>
      <b/>
      <sz val="10"/>
      <color rgb="FF000000"/>
      <name val="Arial"/>
      <family val="2"/>
    </font>
    <font>
      <sz val="10"/>
      <color rgb="FF000000"/>
      <name val="Arial"/>
      <family val="2"/>
    </font>
    <font>
      <u/>
      <sz val="10"/>
      <color theme="1"/>
      <name val="Arial"/>
      <family val="2"/>
    </font>
  </fonts>
  <fills count="26">
    <fill>
      <patternFill patternType="none"/>
    </fill>
    <fill>
      <patternFill patternType="gray125"/>
    </fill>
    <fill>
      <patternFill patternType="solid">
        <fgColor indexed="44"/>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rgb="FFFFC7CE"/>
      </patternFill>
    </fill>
    <fill>
      <patternFill patternType="solid">
        <fgColor indexed="9"/>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rgb="FFDDDDFF"/>
        <bgColor indexed="64"/>
      </patternFill>
    </fill>
    <fill>
      <patternFill patternType="solid">
        <fgColor theme="6" tint="0.79998168889431442"/>
        <bgColor indexed="64"/>
      </patternFill>
    </fill>
    <fill>
      <patternFill patternType="solid">
        <fgColor rgb="FFFFB3B3"/>
        <bgColor indexed="64"/>
      </patternFill>
    </fill>
    <fill>
      <patternFill patternType="solid">
        <fgColor rgb="FFFFCC99"/>
        <bgColor indexed="64"/>
      </patternFill>
    </fill>
    <fill>
      <patternFill patternType="solid">
        <fgColor rgb="FFAFDFAF"/>
        <bgColor indexed="64"/>
      </patternFill>
    </fill>
    <fill>
      <patternFill patternType="solid">
        <fgColor rgb="FFFBF9AD"/>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1" tint="0.34998626667073579"/>
        <bgColor indexed="64"/>
      </patternFill>
    </fill>
  </fills>
  <borders count="43">
    <border>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auto="1"/>
      </top>
      <bottom/>
      <diagonal/>
    </border>
    <border>
      <left/>
      <right/>
      <top/>
      <bottom style="medium">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right/>
      <top style="medium">
        <color indexed="64"/>
      </top>
      <bottom/>
      <diagonal/>
    </border>
    <border>
      <left style="medium">
        <color indexed="64"/>
      </left>
      <right style="thin">
        <color indexed="64"/>
      </right>
      <top style="double">
        <color indexed="64"/>
      </top>
      <bottom style="medium">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58"/>
      </left>
      <right style="thin">
        <color indexed="58"/>
      </right>
      <top style="thin">
        <color indexed="58"/>
      </top>
      <bottom style="thin">
        <color indexed="58"/>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s>
  <cellStyleXfs count="17">
    <xf numFmtId="0" fontId="0" fillId="0" borderId="0"/>
    <xf numFmtId="0" fontId="3"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4" fillId="5" borderId="0" applyNumberFormat="0" applyBorder="0" applyAlignment="0" applyProtection="0"/>
    <xf numFmtId="0" fontId="29" fillId="0" borderId="0"/>
    <xf numFmtId="0" fontId="1" fillId="0" borderId="0"/>
    <xf numFmtId="0" fontId="53" fillId="0" borderId="0" applyNumberFormat="0" applyFill="0" applyBorder="0" applyAlignment="0" applyProtection="0"/>
  </cellStyleXfs>
  <cellXfs count="555">
    <xf numFmtId="0" fontId="0" fillId="0" borderId="0" xfId="0"/>
    <xf numFmtId="0" fontId="0" fillId="0" borderId="0" xfId="0" applyAlignment="1">
      <alignment horizontal="center"/>
    </xf>
    <xf numFmtId="0" fontId="7" fillId="0" borderId="0" xfId="0" applyFont="1" applyAlignment="1">
      <alignment horizontal="left"/>
    </xf>
    <xf numFmtId="0" fontId="7" fillId="0" borderId="0" xfId="0" applyFont="1" applyAlignment="1">
      <alignment horizontal="left" vertical="top" wrapText="1"/>
    </xf>
    <xf numFmtId="0" fontId="4" fillId="0" borderId="0" xfId="0" applyFont="1" applyAlignment="1">
      <alignment horizontal="center"/>
    </xf>
    <xf numFmtId="0" fontId="8" fillId="0" borderId="0" xfId="0" applyFont="1"/>
    <xf numFmtId="0" fontId="2" fillId="0" borderId="0" xfId="0" applyFont="1" applyAlignment="1">
      <alignment horizontal="center" vertical="top"/>
    </xf>
    <xf numFmtId="0" fontId="6" fillId="0" borderId="0" xfId="0" applyFont="1" applyAlignment="1">
      <alignment horizontal="left" vertical="top"/>
    </xf>
    <xf numFmtId="0" fontId="2" fillId="0" borderId="0" xfId="0" applyFont="1"/>
    <xf numFmtId="0" fontId="8" fillId="0" borderId="0" xfId="0" applyFont="1" applyAlignment="1">
      <alignment horizontal="center" vertical="top"/>
    </xf>
    <xf numFmtId="0" fontId="9" fillId="0" borderId="0" xfId="0" applyFont="1"/>
    <xf numFmtId="0" fontId="2" fillId="0" borderId="0" xfId="0" applyFont="1" applyAlignment="1">
      <alignment horizontal="left" vertical="top"/>
    </xf>
    <xf numFmtId="0" fontId="6" fillId="0" borderId="0" xfId="0" applyFont="1"/>
    <xf numFmtId="0" fontId="1" fillId="0" borderId="0" xfId="0" applyFont="1"/>
    <xf numFmtId="0" fontId="4" fillId="0" borderId="0" xfId="0" applyFont="1"/>
    <xf numFmtId="49" fontId="2" fillId="0" borderId="0" xfId="0" applyNumberFormat="1" applyFont="1" applyAlignment="1">
      <alignment horizontal="left" vertical="top"/>
    </xf>
    <xf numFmtId="0" fontId="1" fillId="0" borderId="0" xfId="2"/>
    <xf numFmtId="0" fontId="13" fillId="0" borderId="0" xfId="2" applyFont="1"/>
    <xf numFmtId="0" fontId="6" fillId="0" borderId="0" xfId="0" applyFont="1" applyAlignment="1">
      <alignment vertical="top" wrapText="1"/>
    </xf>
    <xf numFmtId="0" fontId="2" fillId="0" borderId="0" xfId="0" applyFont="1" applyAlignment="1">
      <alignment horizontal="right"/>
    </xf>
    <xf numFmtId="0" fontId="4" fillId="0" borderId="0" xfId="0" applyFont="1" applyAlignment="1">
      <alignment horizontal="left" wrapText="1"/>
    </xf>
    <xf numFmtId="0" fontId="7" fillId="0" borderId="0" xfId="2" applyFont="1" applyAlignment="1">
      <alignment horizontal="left" vertical="top" wrapText="1"/>
    </xf>
    <xf numFmtId="0" fontId="8" fillId="0" borderId="0" xfId="2" applyFont="1"/>
    <xf numFmtId="0" fontId="1" fillId="0" borderId="0" xfId="2" applyAlignment="1">
      <alignment vertical="top"/>
    </xf>
    <xf numFmtId="0" fontId="1" fillId="0" borderId="0" xfId="3" applyAlignment="1">
      <alignment vertical="top"/>
    </xf>
    <xf numFmtId="0" fontId="4" fillId="0" borderId="0" xfId="3" applyFont="1" applyAlignment="1">
      <alignment horizontal="left"/>
    </xf>
    <xf numFmtId="0" fontId="2" fillId="0" borderId="0" xfId="3" applyFont="1" applyAlignment="1">
      <alignment horizontal="left" vertical="top"/>
    </xf>
    <xf numFmtId="0" fontId="1" fillId="0" borderId="0" xfId="3" applyAlignment="1">
      <alignment vertical="top" wrapText="1"/>
    </xf>
    <xf numFmtId="0" fontId="2" fillId="0" borderId="0" xfId="3" applyFont="1" applyAlignment="1">
      <alignment horizontal="center" vertical="top"/>
    </xf>
    <xf numFmtId="0" fontId="9" fillId="0" borderId="0" xfId="2" applyFont="1"/>
    <xf numFmtId="0" fontId="2" fillId="0" borderId="0" xfId="2" applyFont="1" applyAlignment="1">
      <alignment horizontal="center" vertical="top"/>
    </xf>
    <xf numFmtId="0" fontId="1" fillId="0" borderId="0" xfId="2" applyAlignment="1">
      <alignment horizontal="center"/>
    </xf>
    <xf numFmtId="49" fontId="7" fillId="0" borderId="0" xfId="2" applyNumberFormat="1" applyFont="1" applyAlignment="1">
      <alignment horizontal="left"/>
    </xf>
    <xf numFmtId="0" fontId="7" fillId="0" borderId="0" xfId="2" applyFont="1" applyAlignment="1">
      <alignment horizontal="left"/>
    </xf>
    <xf numFmtId="0" fontId="2" fillId="0" borderId="0" xfId="2" applyFont="1"/>
    <xf numFmtId="0" fontId="6" fillId="0" borderId="0" xfId="2" applyFont="1" applyAlignment="1">
      <alignment horizontal="left" vertical="top"/>
    </xf>
    <xf numFmtId="0" fontId="8" fillId="0" borderId="0" xfId="2" applyFont="1" applyAlignment="1">
      <alignment horizontal="center" vertical="top"/>
    </xf>
    <xf numFmtId="0" fontId="14" fillId="0" borderId="0" xfId="2" applyFont="1"/>
    <xf numFmtId="1" fontId="1" fillId="0" borderId="0" xfId="2" applyNumberFormat="1"/>
    <xf numFmtId="0" fontId="9" fillId="0" borderId="0" xfId="2" applyFont="1" applyAlignment="1">
      <alignment vertical="top"/>
    </xf>
    <xf numFmtId="0" fontId="6" fillId="0" borderId="0" xfId="2" applyFont="1" applyAlignment="1">
      <alignment horizontal="left"/>
    </xf>
    <xf numFmtId="49" fontId="7" fillId="0" borderId="0" xfId="2" applyNumberFormat="1" applyFont="1" applyAlignment="1">
      <alignment horizontal="left" wrapText="1"/>
    </xf>
    <xf numFmtId="0" fontId="1" fillId="0" borderId="0" xfId="2" applyAlignment="1">
      <alignment vertical="top" wrapText="1"/>
    </xf>
    <xf numFmtId="0" fontId="2" fillId="0" borderId="0" xfId="2" quotePrefix="1" applyFont="1" applyAlignment="1">
      <alignment horizontal="center" vertical="top"/>
    </xf>
    <xf numFmtId="0" fontId="6" fillId="0" borderId="0" xfId="2" applyFont="1"/>
    <xf numFmtId="0" fontId="1" fillId="0" borderId="0" xfId="2" applyAlignment="1">
      <alignment horizontal="center" vertical="top" wrapText="1"/>
    </xf>
    <xf numFmtId="0" fontId="1" fillId="0" borderId="0" xfId="2" applyAlignment="1">
      <alignment horizontal="center" vertical="top"/>
    </xf>
    <xf numFmtId="0" fontId="22" fillId="0" borderId="0" xfId="2" applyFont="1"/>
    <xf numFmtId="1" fontId="2" fillId="0" borderId="0" xfId="0" applyNumberFormat="1" applyFont="1" applyAlignment="1">
      <alignment horizontal="left" vertical="top"/>
    </xf>
    <xf numFmtId="0" fontId="1" fillId="0" borderId="0" xfId="0" applyFont="1" applyAlignment="1">
      <alignment horizontal="center" vertical="top"/>
    </xf>
    <xf numFmtId="0" fontId="1" fillId="0" borderId="0" xfId="2" applyAlignment="1">
      <alignment horizontal="left" wrapText="1"/>
    </xf>
    <xf numFmtId="0" fontId="1" fillId="0" borderId="0" xfId="2" applyAlignment="1">
      <alignment horizontal="right" vertical="top" wrapText="1"/>
    </xf>
    <xf numFmtId="0" fontId="1" fillId="0" borderId="0" xfId="2" applyAlignment="1">
      <alignment wrapText="1"/>
    </xf>
    <xf numFmtId="0" fontId="2" fillId="0" borderId="0" xfId="2" applyFont="1" applyAlignment="1">
      <alignment horizontal="right" vertical="top" wrapText="1"/>
    </xf>
    <xf numFmtId="0" fontId="2" fillId="0" borderId="0" xfId="2" applyFont="1" applyAlignment="1">
      <alignment horizontal="center" vertical="top" wrapText="1"/>
    </xf>
    <xf numFmtId="0" fontId="19" fillId="0" borderId="0" xfId="2" applyFont="1" applyAlignment="1">
      <alignment horizontal="left" vertical="center" indent="7" readingOrder="1"/>
    </xf>
    <xf numFmtId="0" fontId="8" fillId="0" borderId="0" xfId="2" applyFont="1" applyAlignment="1">
      <alignment horizontal="center"/>
    </xf>
    <xf numFmtId="0" fontId="16" fillId="0" borderId="0" xfId="2" applyFont="1"/>
    <xf numFmtId="49" fontId="15" fillId="0" borderId="0" xfId="2" applyNumberFormat="1" applyFont="1" applyAlignment="1">
      <alignment horizontal="left" vertical="top"/>
    </xf>
    <xf numFmtId="0" fontId="15" fillId="0" borderId="0" xfId="2" applyFont="1" applyAlignment="1">
      <alignment horizontal="center" vertical="top"/>
    </xf>
    <xf numFmtId="0" fontId="13" fillId="0" borderId="0" xfId="2" applyFont="1" applyAlignment="1">
      <alignment horizontal="center" vertical="top"/>
    </xf>
    <xf numFmtId="0" fontId="17" fillId="0" borderId="0" xfId="2" applyFont="1" applyAlignment="1">
      <alignment horizontal="left" vertical="top" wrapText="1"/>
    </xf>
    <xf numFmtId="0" fontId="21" fillId="0" borderId="0" xfId="2" applyFont="1" applyAlignment="1">
      <alignment horizontal="left" wrapText="1"/>
    </xf>
    <xf numFmtId="0" fontId="16" fillId="0" borderId="0" xfId="6" applyFont="1"/>
    <xf numFmtId="0" fontId="18" fillId="0" borderId="0" xfId="6" applyFont="1"/>
    <xf numFmtId="0" fontId="13" fillId="0" borderId="0" xfId="6" applyFont="1"/>
    <xf numFmtId="0" fontId="6" fillId="0" borderId="0" xfId="7" applyFont="1" applyAlignment="1">
      <alignment vertical="center"/>
    </xf>
    <xf numFmtId="0" fontId="9" fillId="0" borderId="0" xfId="6" applyFont="1" applyAlignment="1">
      <alignment vertical="center" wrapText="1"/>
    </xf>
    <xf numFmtId="0" fontId="2" fillId="0" borderId="0" xfId="7" applyFont="1" applyAlignment="1">
      <alignment vertical="center" wrapText="1"/>
    </xf>
    <xf numFmtId="0" fontId="1" fillId="0" borderId="0" xfId="6" applyFont="1" applyAlignment="1">
      <alignment vertical="center" wrapText="1"/>
    </xf>
    <xf numFmtId="0" fontId="4" fillId="0" borderId="0" xfId="7" applyFont="1" applyAlignment="1">
      <alignment vertical="center"/>
    </xf>
    <xf numFmtId="0" fontId="1" fillId="0" borderId="0" xfId="6" applyFont="1" applyAlignment="1">
      <alignment vertical="top" wrapText="1"/>
    </xf>
    <xf numFmtId="0" fontId="9" fillId="0" borderId="0" xfId="6" applyFont="1" applyAlignment="1">
      <alignment vertical="top" wrapText="1"/>
    </xf>
    <xf numFmtId="0" fontId="2" fillId="0" borderId="0" xfId="7" applyFont="1" applyAlignment="1">
      <alignment vertical="top"/>
    </xf>
    <xf numFmtId="0" fontId="2" fillId="0" borderId="0" xfId="7" applyFont="1" applyAlignment="1">
      <alignment vertical="top" wrapText="1"/>
    </xf>
    <xf numFmtId="0" fontId="2" fillId="0" borderId="11" xfId="7" applyFont="1" applyBorder="1" applyAlignment="1">
      <alignment horizontal="center" wrapText="1"/>
    </xf>
    <xf numFmtId="0" fontId="4" fillId="0" borderId="0" xfId="7" applyFont="1" applyAlignment="1">
      <alignment vertical="top"/>
    </xf>
    <xf numFmtId="0" fontId="31" fillId="0" borderId="0" xfId="6" applyFont="1" applyAlignment="1">
      <alignment vertical="top" wrapText="1"/>
    </xf>
    <xf numFmtId="0" fontId="32" fillId="0" borderId="0" xfId="6" applyFont="1" applyAlignment="1">
      <alignment vertical="top" wrapText="1"/>
    </xf>
    <xf numFmtId="0" fontId="6" fillId="0" borderId="0" xfId="7" applyFont="1" applyAlignment="1">
      <alignment vertical="top"/>
    </xf>
    <xf numFmtId="0" fontId="22" fillId="0" borderId="0" xfId="6" applyFont="1" applyAlignment="1">
      <alignment vertical="top" wrapText="1"/>
    </xf>
    <xf numFmtId="0" fontId="33" fillId="0" borderId="0" xfId="6" applyFont="1" applyAlignment="1">
      <alignment vertical="top" wrapText="1"/>
    </xf>
    <xf numFmtId="0" fontId="22" fillId="0" borderId="12" xfId="2" applyFont="1" applyBorder="1" applyAlignment="1">
      <alignment wrapText="1"/>
    </xf>
    <xf numFmtId="0" fontId="22" fillId="0" borderId="0" xfId="0" applyFont="1"/>
    <xf numFmtId="0" fontId="34" fillId="6" borderId="0" xfId="2" applyFont="1" applyFill="1" applyAlignment="1">
      <alignment vertical="center"/>
    </xf>
    <xf numFmtId="0" fontId="12" fillId="6" borderId="0" xfId="2" applyFont="1" applyFill="1" applyAlignment="1">
      <alignment vertical="center"/>
    </xf>
    <xf numFmtId="0" fontId="0" fillId="11" borderId="0" xfId="0" applyFill="1"/>
    <xf numFmtId="1" fontId="0" fillId="11" borderId="0" xfId="0" applyNumberFormat="1" applyFill="1"/>
    <xf numFmtId="165" fontId="0" fillId="11" borderId="0" xfId="0" applyNumberFormat="1" applyFill="1"/>
    <xf numFmtId="0" fontId="21" fillId="0" borderId="0" xfId="0" applyFont="1" applyAlignment="1">
      <alignment horizontal="left" vertical="top" wrapText="1"/>
    </xf>
    <xf numFmtId="0" fontId="36" fillId="0" borderId="0" xfId="2" applyFont="1"/>
    <xf numFmtId="0" fontId="2" fillId="0" borderId="0" xfId="2" applyFont="1" applyAlignment="1">
      <alignment horizontal="left" vertical="top" wrapText="1"/>
    </xf>
    <xf numFmtId="0" fontId="22" fillId="0" borderId="0" xfId="2" applyFont="1" applyAlignment="1">
      <alignment horizontal="left" vertical="top"/>
    </xf>
    <xf numFmtId="0" fontId="37" fillId="0" borderId="0" xfId="2" applyFont="1" applyAlignment="1">
      <alignment vertical="top" wrapText="1"/>
    </xf>
    <xf numFmtId="0" fontId="28" fillId="0" borderId="0" xfId="2" applyFont="1" applyAlignment="1">
      <alignment horizontal="left" wrapText="1"/>
    </xf>
    <xf numFmtId="0" fontId="28" fillId="0" borderId="0" xfId="2" applyFont="1" applyAlignment="1">
      <alignment horizontal="left"/>
    </xf>
    <xf numFmtId="0" fontId="36" fillId="0" borderId="0" xfId="2" applyFont="1" applyAlignment="1">
      <alignment horizontal="left" wrapText="1"/>
    </xf>
    <xf numFmtId="0" fontId="2" fillId="0" borderId="0" xfId="2" applyFont="1" applyAlignment="1">
      <alignment horizontal="right"/>
    </xf>
    <xf numFmtId="0" fontId="26" fillId="7" borderId="0" xfId="2" applyFont="1" applyFill="1" applyAlignment="1">
      <alignment vertical="center"/>
    </xf>
    <xf numFmtId="0" fontId="1" fillId="6" borderId="0" xfId="2" applyFill="1" applyAlignment="1">
      <alignment vertical="center"/>
    </xf>
    <xf numFmtId="0" fontId="1" fillId="6" borderId="6" xfId="2" applyFill="1" applyBorder="1" applyAlignment="1">
      <alignment vertical="center"/>
    </xf>
    <xf numFmtId="0" fontId="1" fillId="6" borderId="7" xfId="2" applyFill="1" applyBorder="1" applyAlignment="1">
      <alignment vertical="center"/>
    </xf>
    <xf numFmtId="0" fontId="4" fillId="0" borderId="0" xfId="2" applyFont="1"/>
    <xf numFmtId="49" fontId="7" fillId="0" borderId="0" xfId="2" applyNumberFormat="1" applyFont="1" applyAlignment="1">
      <alignment horizontal="left" vertical="top" wrapText="1"/>
    </xf>
    <xf numFmtId="0" fontId="4" fillId="0" borderId="0" xfId="2" applyFont="1" applyAlignment="1">
      <alignment horizontal="left" vertical="top" wrapText="1"/>
    </xf>
    <xf numFmtId="0" fontId="4" fillId="0" borderId="0" xfId="2" applyFont="1" applyAlignment="1">
      <alignment horizontal="center"/>
    </xf>
    <xf numFmtId="49" fontId="2" fillId="0" borderId="0" xfId="2" applyNumberFormat="1" applyFont="1" applyAlignment="1">
      <alignment horizontal="left" vertical="top"/>
    </xf>
    <xf numFmtId="1" fontId="2" fillId="0" borderId="0" xfId="2" applyNumberFormat="1" applyFont="1" applyAlignment="1">
      <alignment horizontal="left" vertical="top"/>
    </xf>
    <xf numFmtId="0" fontId="21" fillId="0" borderId="0" xfId="2" applyFont="1" applyAlignment="1">
      <alignment horizontal="left" vertical="top" wrapText="1"/>
    </xf>
    <xf numFmtId="0" fontId="4" fillId="0" borderId="0" xfId="2" applyFont="1" applyAlignment="1">
      <alignment horizontal="left" wrapText="1"/>
    </xf>
    <xf numFmtId="0" fontId="28" fillId="0" borderId="0" xfId="2" applyFont="1" applyAlignment="1">
      <alignment horizontal="left" vertical="top" wrapText="1"/>
    </xf>
    <xf numFmtId="0" fontId="25" fillId="6" borderId="0" xfId="2" applyFont="1" applyFill="1" applyAlignment="1">
      <alignment vertical="center"/>
    </xf>
    <xf numFmtId="0" fontId="2" fillId="7" borderId="0" xfId="2" applyFont="1" applyFill="1" applyAlignment="1">
      <alignment vertical="center"/>
    </xf>
    <xf numFmtId="0" fontId="1" fillId="7" borderId="0" xfId="2" applyFill="1" applyAlignment="1">
      <alignment vertical="center"/>
    </xf>
    <xf numFmtId="0" fontId="2" fillId="8" borderId="0" xfId="2" applyFont="1" applyFill="1" applyAlignment="1">
      <alignment vertical="center"/>
    </xf>
    <xf numFmtId="0" fontId="1" fillId="8" borderId="0" xfId="2" applyFill="1" applyAlignment="1">
      <alignment vertical="center"/>
    </xf>
    <xf numFmtId="0" fontId="2" fillId="6" borderId="0" xfId="2" applyFont="1" applyFill="1" applyAlignment="1">
      <alignment horizontal="center" vertical="center"/>
    </xf>
    <xf numFmtId="0" fontId="28" fillId="6" borderId="0" xfId="2" applyFont="1" applyFill="1" applyAlignment="1">
      <alignment vertical="center"/>
    </xf>
    <xf numFmtId="2" fontId="28" fillId="6" borderId="0" xfId="2" applyNumberFormat="1" applyFont="1" applyFill="1" applyAlignment="1">
      <alignment vertical="center"/>
    </xf>
    <xf numFmtId="2" fontId="28" fillId="6" borderId="0" xfId="2" applyNumberFormat="1" applyFont="1" applyFill="1" applyAlignment="1">
      <alignment horizontal="center" vertical="center"/>
    </xf>
    <xf numFmtId="0" fontId="1" fillId="6" borderId="0" xfId="2" applyFill="1" applyAlignment="1">
      <alignment vertical="top"/>
    </xf>
    <xf numFmtId="2" fontId="13" fillId="6" borderId="0" xfId="2" quotePrefix="1" applyNumberFormat="1" applyFont="1" applyFill="1" applyAlignment="1">
      <alignment vertical="center"/>
    </xf>
    <xf numFmtId="0" fontId="38" fillId="6" borderId="0" xfId="2" applyFont="1" applyFill="1" applyAlignment="1">
      <alignment vertical="center"/>
    </xf>
    <xf numFmtId="0" fontId="39" fillId="6" borderId="0" xfId="2" applyFont="1" applyFill="1" applyAlignment="1">
      <alignment vertical="center"/>
    </xf>
    <xf numFmtId="0" fontId="38" fillId="6" borderId="0" xfId="2" applyFont="1" applyFill="1" applyAlignment="1">
      <alignment vertical="top"/>
    </xf>
    <xf numFmtId="0" fontId="1" fillId="7" borderId="0" xfId="2" applyFill="1" applyAlignment="1">
      <alignment vertical="top"/>
    </xf>
    <xf numFmtId="0" fontId="1" fillId="8" borderId="0" xfId="2" applyFill="1" applyAlignment="1">
      <alignment vertical="top"/>
    </xf>
    <xf numFmtId="0" fontId="2" fillId="6" borderId="2" xfId="2" applyFont="1" applyFill="1" applyBorder="1" applyAlignment="1">
      <alignment vertical="top"/>
    </xf>
    <xf numFmtId="0" fontId="2" fillId="6" borderId="0" xfId="2" applyFont="1" applyFill="1" applyAlignment="1">
      <alignment vertical="center"/>
    </xf>
    <xf numFmtId="0" fontId="2" fillId="0" borderId="0" xfId="2" applyFont="1" applyAlignment="1">
      <alignment horizontal="left" vertical="top"/>
    </xf>
    <xf numFmtId="0" fontId="14" fillId="0" borderId="0" xfId="0" applyFont="1" applyAlignment="1">
      <alignment vertical="top"/>
    </xf>
    <xf numFmtId="0" fontId="4" fillId="0" borderId="0" xfId="0" applyFont="1" applyAlignment="1">
      <alignment horizontal="left"/>
    </xf>
    <xf numFmtId="0" fontId="6" fillId="0" borderId="0" xfId="0" applyFont="1" applyAlignment="1">
      <alignment horizontal="left"/>
    </xf>
    <xf numFmtId="0" fontId="37" fillId="0" borderId="12" xfId="2" applyFont="1" applyBorder="1" applyAlignment="1">
      <alignment vertical="top" wrapText="1"/>
    </xf>
    <xf numFmtId="166" fontId="2" fillId="13" borderId="24" xfId="0" applyNumberFormat="1" applyFont="1" applyFill="1" applyBorder="1"/>
    <xf numFmtId="0" fontId="4" fillId="11" borderId="0" xfId="0" applyFont="1" applyFill="1"/>
    <xf numFmtId="0" fontId="1" fillId="11" borderId="0" xfId="0" applyFont="1" applyFill="1"/>
    <xf numFmtId="0" fontId="46" fillId="11" borderId="0" xfId="0" applyFont="1" applyFill="1"/>
    <xf numFmtId="0" fontId="2" fillId="8" borderId="20" xfId="0" applyFont="1" applyFill="1" applyBorder="1"/>
    <xf numFmtId="0" fontId="46" fillId="13" borderId="7" xfId="0" applyFont="1" applyFill="1" applyBorder="1" applyAlignment="1">
      <alignment horizontal="center"/>
    </xf>
    <xf numFmtId="0" fontId="0" fillId="8" borderId="6" xfId="0" applyFill="1" applyBorder="1"/>
    <xf numFmtId="0" fontId="0" fillId="8" borderId="20" xfId="0" applyFill="1" applyBorder="1"/>
    <xf numFmtId="0" fontId="46" fillId="13" borderId="7" xfId="0" applyFont="1" applyFill="1" applyBorder="1" applyAlignment="1">
      <alignment horizontal="right"/>
    </xf>
    <xf numFmtId="1" fontId="1" fillId="11" borderId="7" xfId="0" applyNumberFormat="1" applyFont="1" applyFill="1" applyBorder="1"/>
    <xf numFmtId="0" fontId="1" fillId="11" borderId="11" xfId="0" applyFont="1" applyFill="1" applyBorder="1"/>
    <xf numFmtId="1" fontId="1" fillId="11" borderId="25" xfId="0" applyNumberFormat="1" applyFont="1" applyFill="1" applyBorder="1"/>
    <xf numFmtId="0" fontId="2" fillId="11" borderId="0" xfId="0" applyFont="1" applyFill="1" applyAlignment="1">
      <alignment horizontal="right"/>
    </xf>
    <xf numFmtId="0" fontId="2" fillId="8" borderId="2" xfId="0" applyFont="1" applyFill="1" applyBorder="1"/>
    <xf numFmtId="0" fontId="2" fillId="8" borderId="8" xfId="0" applyFont="1" applyFill="1" applyBorder="1"/>
    <xf numFmtId="0" fontId="0" fillId="8" borderId="8" xfId="0" applyFill="1" applyBorder="1"/>
    <xf numFmtId="0" fontId="2" fillId="8" borderId="9" xfId="0" applyFont="1" applyFill="1" applyBorder="1"/>
    <xf numFmtId="0" fontId="2" fillId="13" borderId="21" xfId="0" applyFont="1" applyFill="1" applyBorder="1" applyAlignment="1">
      <alignment horizontal="right"/>
    </xf>
    <xf numFmtId="0" fontId="2" fillId="0" borderId="0" xfId="0" applyFont="1" applyAlignment="1">
      <alignment wrapText="1"/>
    </xf>
    <xf numFmtId="0" fontId="0" fillId="0" borderId="0" xfId="0" applyAlignment="1">
      <alignment vertical="top"/>
    </xf>
    <xf numFmtId="16" fontId="2" fillId="3" borderId="26" xfId="2" applyNumberFormat="1" applyFont="1" applyFill="1" applyBorder="1" applyAlignment="1">
      <alignment horizontal="center" vertical="top"/>
    </xf>
    <xf numFmtId="0" fontId="2" fillId="13" borderId="27" xfId="0" applyFont="1" applyFill="1" applyBorder="1" applyAlignment="1">
      <alignment vertical="top" wrapText="1"/>
    </xf>
    <xf numFmtId="0" fontId="39" fillId="6" borderId="0" xfId="2" applyFont="1" applyFill="1" applyAlignment="1">
      <alignment vertical="top"/>
    </xf>
    <xf numFmtId="0" fontId="2" fillId="8" borderId="0" xfId="2" applyFont="1" applyFill="1" applyAlignment="1">
      <alignment vertical="top"/>
    </xf>
    <xf numFmtId="0" fontId="0" fillId="11" borderId="7" xfId="0" applyFill="1" applyBorder="1"/>
    <xf numFmtId="0" fontId="0" fillId="13" borderId="0" xfId="0" applyFill="1"/>
    <xf numFmtId="0" fontId="2" fillId="8" borderId="18" xfId="0" applyFont="1" applyFill="1" applyBorder="1"/>
    <xf numFmtId="0" fontId="14" fillId="0" borderId="0" xfId="2" applyFont="1" applyAlignment="1">
      <alignment wrapText="1"/>
    </xf>
    <xf numFmtId="0" fontId="14" fillId="0" borderId="0" xfId="2" applyFont="1" applyAlignment="1">
      <alignment vertical="top" wrapText="1"/>
    </xf>
    <xf numFmtId="0" fontId="14" fillId="0" borderId="0" xfId="2" applyFont="1" applyAlignment="1">
      <alignment horizontal="left" vertical="top"/>
    </xf>
    <xf numFmtId="0" fontId="14" fillId="11" borderId="0" xfId="0" applyFont="1" applyFill="1"/>
    <xf numFmtId="0" fontId="0" fillId="11" borderId="0" xfId="0" applyFill="1" applyAlignment="1">
      <alignment horizontal="left"/>
    </xf>
    <xf numFmtId="0" fontId="4" fillId="22" borderId="0" xfId="0" applyFont="1" applyFill="1"/>
    <xf numFmtId="0" fontId="0" fillId="22" borderId="0" xfId="0" applyFill="1"/>
    <xf numFmtId="0" fontId="4" fillId="23" borderId="0" xfId="0" applyFont="1" applyFill="1"/>
    <xf numFmtId="0" fontId="0" fillId="23" borderId="0" xfId="0" applyFill="1"/>
    <xf numFmtId="0" fontId="37" fillId="6" borderId="0" xfId="2" applyFont="1" applyFill="1" applyAlignment="1">
      <alignment vertical="center"/>
    </xf>
    <xf numFmtId="0" fontId="47" fillId="6" borderId="0" xfId="2" applyFont="1" applyFill="1" applyAlignment="1">
      <alignment vertical="center"/>
    </xf>
    <xf numFmtId="2" fontId="37" fillId="6" borderId="0" xfId="2" applyNumberFormat="1" applyFont="1" applyFill="1" applyAlignment="1">
      <alignment vertical="center"/>
    </xf>
    <xf numFmtId="2" fontId="7" fillId="6" borderId="0" xfId="2" applyNumberFormat="1" applyFont="1" applyFill="1" applyAlignment="1">
      <alignment vertical="center"/>
    </xf>
    <xf numFmtId="2" fontId="7" fillId="6" borderId="0" xfId="2" applyNumberFormat="1" applyFont="1" applyFill="1" applyAlignment="1">
      <alignment horizontal="center" vertical="center"/>
    </xf>
    <xf numFmtId="2" fontId="48" fillId="6" borderId="0" xfId="2" applyNumberFormat="1" applyFont="1" applyFill="1" applyAlignment="1">
      <alignment vertical="center"/>
    </xf>
    <xf numFmtId="0" fontId="17" fillId="6" borderId="0" xfId="2" applyFont="1" applyFill="1" applyAlignment="1">
      <alignment vertical="center"/>
    </xf>
    <xf numFmtId="0" fontId="15" fillId="6" borderId="0" xfId="2" applyFont="1" applyFill="1" applyAlignment="1">
      <alignment vertical="center"/>
    </xf>
    <xf numFmtId="2" fontId="2" fillId="6" borderId="0" xfId="2" applyNumberFormat="1" applyFont="1" applyFill="1" applyAlignment="1">
      <alignment vertical="center"/>
    </xf>
    <xf numFmtId="1" fontId="1" fillId="11" borderId="0" xfId="0" applyNumberFormat="1" applyFont="1" applyFill="1"/>
    <xf numFmtId="0" fontId="45" fillId="11" borderId="0" xfId="0" applyFont="1" applyFill="1"/>
    <xf numFmtId="167" fontId="1" fillId="0" borderId="0" xfId="2" applyNumberFormat="1" applyAlignment="1">
      <alignment horizontal="left" vertical="center"/>
    </xf>
    <xf numFmtId="0" fontId="48" fillId="6" borderId="0" xfId="2" applyFont="1" applyFill="1" applyAlignment="1">
      <alignment vertical="center"/>
    </xf>
    <xf numFmtId="0" fontId="7" fillId="6" borderId="0" xfId="2" applyFont="1" applyFill="1" applyAlignment="1">
      <alignment vertical="center"/>
    </xf>
    <xf numFmtId="0" fontId="12" fillId="11" borderId="0" xfId="0" applyFont="1" applyFill="1"/>
    <xf numFmtId="1" fontId="1" fillId="11" borderId="22" xfId="0" applyNumberFormat="1" applyFont="1" applyFill="1" applyBorder="1"/>
    <xf numFmtId="0" fontId="1" fillId="11" borderId="22" xfId="0" applyFont="1" applyFill="1" applyBorder="1"/>
    <xf numFmtId="0" fontId="1" fillId="8" borderId="0" xfId="2" applyFill="1"/>
    <xf numFmtId="0" fontId="9" fillId="8" borderId="0" xfId="2" applyFont="1" applyFill="1"/>
    <xf numFmtId="0" fontId="22" fillId="8" borderId="0" xfId="2" applyFont="1" applyFill="1"/>
    <xf numFmtId="0" fontId="4" fillId="8" borderId="0" xfId="2" applyFont="1" applyFill="1"/>
    <xf numFmtId="0" fontId="2" fillId="8" borderId="0" xfId="2" applyFont="1" applyFill="1"/>
    <xf numFmtId="0" fontId="0" fillId="6" borderId="0" xfId="2" applyFont="1" applyFill="1" applyAlignment="1">
      <alignment vertical="center"/>
    </xf>
    <xf numFmtId="0" fontId="0" fillId="8" borderId="0" xfId="2" applyFont="1" applyFill="1" applyAlignment="1">
      <alignment vertical="top"/>
    </xf>
    <xf numFmtId="0" fontId="0" fillId="8" borderId="0" xfId="2" applyFont="1" applyFill="1" applyAlignment="1">
      <alignment vertical="center"/>
    </xf>
    <xf numFmtId="0" fontId="0" fillId="6" borderId="0" xfId="2" applyFont="1" applyFill="1" applyAlignment="1">
      <alignment vertical="top"/>
    </xf>
    <xf numFmtId="0" fontId="5" fillId="11" borderId="0" xfId="0" applyFont="1" applyFill="1"/>
    <xf numFmtId="167" fontId="0" fillId="0" borderId="0" xfId="2" applyNumberFormat="1" applyFont="1" applyAlignment="1">
      <alignment horizontal="left" vertical="center"/>
    </xf>
    <xf numFmtId="49" fontId="28" fillId="0" borderId="0" xfId="2" applyNumberFormat="1" applyFont="1" applyAlignment="1">
      <alignment horizontal="left" vertical="top" wrapText="1"/>
    </xf>
    <xf numFmtId="1" fontId="5" fillId="13" borderId="22" xfId="9" applyNumberFormat="1" applyFont="1" applyFill="1" applyBorder="1" applyAlignment="1">
      <alignment horizontal="center"/>
    </xf>
    <xf numFmtId="1" fontId="1" fillId="13" borderId="22" xfId="9" applyNumberFormat="1" applyFont="1" applyFill="1" applyBorder="1" applyAlignment="1"/>
    <xf numFmtId="2" fontId="4" fillId="21" borderId="23" xfId="0" applyNumberFormat="1" applyFont="1" applyFill="1" applyBorder="1"/>
    <xf numFmtId="0" fontId="0" fillId="0" borderId="0" xfId="2" applyFont="1"/>
    <xf numFmtId="0" fontId="1" fillId="13" borderId="22" xfId="7" applyFill="1" applyBorder="1" applyAlignment="1">
      <alignment horizontal="left" vertical="top" wrapText="1"/>
    </xf>
    <xf numFmtId="0" fontId="1" fillId="0" borderId="22" xfId="7" applyBorder="1" applyAlignment="1">
      <alignment vertical="top" wrapText="1"/>
    </xf>
    <xf numFmtId="0" fontId="1" fillId="13" borderId="31" xfId="7" applyFill="1" applyBorder="1" applyAlignment="1">
      <alignment horizontal="left" vertical="top" wrapText="1"/>
    </xf>
    <xf numFmtId="0" fontId="1" fillId="0" borderId="31" xfId="7" applyBorder="1" applyAlignment="1">
      <alignment vertical="top" wrapText="1"/>
    </xf>
    <xf numFmtId="0" fontId="1" fillId="11" borderId="32" xfId="0" applyFont="1" applyFill="1" applyBorder="1" applyAlignment="1">
      <alignment horizontal="left"/>
    </xf>
    <xf numFmtId="2" fontId="0" fillId="0" borderId="33" xfId="0" applyNumberFormat="1" applyBorder="1" applyAlignment="1">
      <alignment horizontal="center"/>
    </xf>
    <xf numFmtId="9" fontId="0" fillId="13" borderId="30" xfId="0" applyNumberFormat="1" applyFill="1" applyBorder="1"/>
    <xf numFmtId="0" fontId="7" fillId="11" borderId="32" xfId="0" applyFont="1" applyFill="1" applyBorder="1" applyAlignment="1">
      <alignment horizontal="left"/>
    </xf>
    <xf numFmtId="2" fontId="0" fillId="16" borderId="33" xfId="0" applyNumberFormat="1" applyFill="1" applyBorder="1" applyAlignment="1">
      <alignment horizontal="center"/>
    </xf>
    <xf numFmtId="0" fontId="22" fillId="0" borderId="0" xfId="2" applyFont="1" applyAlignment="1">
      <alignment vertical="top"/>
    </xf>
    <xf numFmtId="0" fontId="22" fillId="0" borderId="0" xfId="2" applyFont="1" applyAlignment="1">
      <alignment wrapText="1"/>
    </xf>
    <xf numFmtId="0" fontId="22" fillId="0" borderId="0" xfId="2" applyFont="1" applyAlignment="1">
      <alignment vertical="top" wrapText="1"/>
    </xf>
    <xf numFmtId="0" fontId="2" fillId="0" borderId="34" xfId="3" applyFont="1" applyBorder="1" applyAlignment="1">
      <alignment horizontal="left" vertical="top" wrapText="1"/>
    </xf>
    <xf numFmtId="16" fontId="2" fillId="12" borderId="35" xfId="2" applyNumberFormat="1" applyFont="1" applyFill="1" applyBorder="1" applyAlignment="1">
      <alignment horizontal="center" vertical="top"/>
    </xf>
    <xf numFmtId="0" fontId="2" fillId="0" borderId="35" xfId="8" applyFont="1" applyBorder="1" applyAlignment="1">
      <alignment vertical="top" wrapText="1"/>
    </xf>
    <xf numFmtId="0" fontId="7" fillId="9" borderId="35" xfId="2" applyFont="1" applyFill="1" applyBorder="1" applyAlignment="1">
      <alignment horizontal="center" vertical="center"/>
    </xf>
    <xf numFmtId="0" fontId="1" fillId="6" borderId="36" xfId="2" applyFill="1" applyBorder="1" applyAlignment="1">
      <alignment vertical="top"/>
    </xf>
    <xf numFmtId="0" fontId="1" fillId="6" borderId="36" xfId="2" applyFill="1" applyBorder="1" applyAlignment="1">
      <alignment vertical="top" wrapText="1"/>
    </xf>
    <xf numFmtId="0" fontId="7" fillId="6" borderId="36" xfId="2" applyFont="1" applyFill="1" applyBorder="1" applyAlignment="1">
      <alignment vertical="top" wrapText="1"/>
    </xf>
    <xf numFmtId="0" fontId="1" fillId="6" borderId="38" xfId="2" applyFill="1" applyBorder="1" applyAlignment="1">
      <alignment vertical="top" wrapText="1"/>
    </xf>
    <xf numFmtId="2" fontId="2" fillId="14" borderId="35" xfId="2" applyNumberFormat="1" applyFont="1" applyFill="1" applyBorder="1" applyAlignment="1">
      <alignment horizontal="center" vertical="center"/>
    </xf>
    <xf numFmtId="16" fontId="2" fillId="0" borderId="35" xfId="0" applyNumberFormat="1" applyFont="1" applyBorder="1" applyAlignment="1">
      <alignment horizontal="center" vertical="top"/>
    </xf>
    <xf numFmtId="0" fontId="1" fillId="2" borderId="35" xfId="2" applyFill="1" applyBorder="1" applyAlignment="1">
      <alignment horizontal="center" vertical="top" wrapText="1"/>
    </xf>
    <xf numFmtId="0" fontId="15" fillId="0" borderId="35" xfId="8" applyFont="1" applyBorder="1" applyAlignment="1">
      <alignment horizontal="left" vertical="top" wrapText="1"/>
    </xf>
    <xf numFmtId="0" fontId="2" fillId="0" borderId="35" xfId="2" applyFont="1" applyBorder="1" applyAlignment="1">
      <alignment vertical="top" wrapText="1"/>
    </xf>
    <xf numFmtId="0" fontId="1" fillId="13" borderId="35" xfId="7" applyFill="1" applyBorder="1" applyAlignment="1">
      <alignment horizontal="left" vertical="top" wrapText="1"/>
    </xf>
    <xf numFmtId="0" fontId="1" fillId="0" borderId="35" xfId="7" applyBorder="1" applyAlignment="1">
      <alignment vertical="top" wrapText="1"/>
    </xf>
    <xf numFmtId="0" fontId="1" fillId="0" borderId="35" xfId="8" applyBorder="1" applyAlignment="1">
      <alignment vertical="top" wrapText="1"/>
    </xf>
    <xf numFmtId="0" fontId="1" fillId="2" borderId="35" xfId="7" applyFill="1" applyBorder="1" applyAlignment="1">
      <alignment horizontal="left" vertical="top" wrapText="1"/>
    </xf>
    <xf numFmtId="0" fontId="2" fillId="13" borderId="36" xfId="0" applyFont="1" applyFill="1" applyBorder="1" applyAlignment="1">
      <alignment horizontal="left"/>
    </xf>
    <xf numFmtId="0" fontId="2" fillId="13" borderId="37" xfId="0" applyFont="1" applyFill="1" applyBorder="1" applyAlignment="1">
      <alignment horizontal="center"/>
    </xf>
    <xf numFmtId="0" fontId="1" fillId="0" borderId="36" xfId="0" applyFont="1" applyBorder="1" applyAlignment="1">
      <alignment horizontal="left"/>
    </xf>
    <xf numFmtId="2" fontId="0" fillId="0" borderId="37" xfId="0" applyNumberFormat="1" applyBorder="1" applyAlignment="1">
      <alignment horizontal="center"/>
    </xf>
    <xf numFmtId="0" fontId="2" fillId="13" borderId="36" xfId="0" applyFont="1" applyFill="1" applyBorder="1"/>
    <xf numFmtId="0" fontId="0" fillId="0" borderId="36" xfId="0" applyBorder="1" applyAlignment="1">
      <alignment horizontal="left"/>
    </xf>
    <xf numFmtId="0" fontId="1" fillId="11" borderId="36" xfId="0" applyFont="1" applyFill="1" applyBorder="1" applyAlignment="1">
      <alignment horizontal="left"/>
    </xf>
    <xf numFmtId="0" fontId="1" fillId="11" borderId="38" xfId="0" applyFont="1" applyFill="1" applyBorder="1" applyAlignment="1">
      <alignment horizontal="left"/>
    </xf>
    <xf numFmtId="2" fontId="0" fillId="0" borderId="40" xfId="0" applyNumberFormat="1" applyBorder="1" applyAlignment="1">
      <alignment horizontal="center"/>
    </xf>
    <xf numFmtId="16" fontId="2" fillId="3" borderId="35" xfId="0" applyNumberFormat="1" applyFont="1" applyFill="1" applyBorder="1" applyAlignment="1">
      <alignment horizontal="center" vertical="top"/>
    </xf>
    <xf numFmtId="0" fontId="1" fillId="0" borderId="35" xfId="0" quotePrefix="1" applyFont="1" applyBorder="1" applyAlignment="1">
      <alignment horizontal="left" vertical="top" wrapText="1"/>
    </xf>
    <xf numFmtId="0" fontId="1" fillId="0" borderId="35" xfId="0" applyFont="1" applyBorder="1" applyAlignment="1">
      <alignment vertical="top" wrapText="1"/>
    </xf>
    <xf numFmtId="0" fontId="12" fillId="11" borderId="36" xfId="0" applyFont="1" applyFill="1" applyBorder="1"/>
    <xf numFmtId="0" fontId="12" fillId="16" borderId="35" xfId="0" applyFont="1" applyFill="1" applyBorder="1"/>
    <xf numFmtId="0" fontId="12" fillId="16" borderId="37" xfId="0" applyFont="1" applyFill="1" applyBorder="1"/>
    <xf numFmtId="0" fontId="12" fillId="11" borderId="38" xfId="0" applyFont="1" applyFill="1" applyBorder="1"/>
    <xf numFmtId="0" fontId="12" fillId="16" borderId="39" xfId="0" applyFont="1" applyFill="1" applyBorder="1"/>
    <xf numFmtId="0" fontId="12" fillId="16" borderId="40" xfId="0" applyFont="1" applyFill="1" applyBorder="1"/>
    <xf numFmtId="0" fontId="43" fillId="13" borderId="35" xfId="0" applyFont="1" applyFill="1" applyBorder="1" applyAlignment="1">
      <alignment horizontal="center"/>
    </xf>
    <xf numFmtId="0" fontId="43" fillId="13" borderId="37" xfId="0" applyFont="1" applyFill="1" applyBorder="1" applyAlignment="1">
      <alignment horizontal="center"/>
    </xf>
    <xf numFmtId="0" fontId="1" fillId="16" borderId="36" xfId="0" applyFont="1" applyFill="1" applyBorder="1"/>
    <xf numFmtId="9" fontId="12" fillId="16" borderId="35" xfId="9" applyFont="1" applyFill="1" applyBorder="1" applyAlignment="1">
      <alignment horizontal="center"/>
    </xf>
    <xf numFmtId="9" fontId="12" fillId="16" borderId="37" xfId="9" applyFont="1" applyFill="1" applyBorder="1" applyAlignment="1">
      <alignment horizontal="center"/>
    </xf>
    <xf numFmtId="0" fontId="1" fillId="16" borderId="38" xfId="0" applyFont="1" applyFill="1" applyBorder="1"/>
    <xf numFmtId="9" fontId="12" fillId="16" borderId="39" xfId="9" applyFont="1" applyFill="1" applyBorder="1" applyAlignment="1">
      <alignment horizontal="center"/>
    </xf>
    <xf numFmtId="9" fontId="12" fillId="16" borderId="40" xfId="9" applyFont="1" applyFill="1" applyBorder="1" applyAlignment="1">
      <alignment horizontal="center"/>
    </xf>
    <xf numFmtId="0" fontId="44" fillId="13" borderId="37" xfId="0" applyFont="1" applyFill="1" applyBorder="1" applyAlignment="1">
      <alignment horizontal="center"/>
    </xf>
    <xf numFmtId="0" fontId="1" fillId="11" borderId="36" xfId="0" applyFont="1" applyFill="1" applyBorder="1"/>
    <xf numFmtId="166" fontId="12" fillId="16" borderId="37" xfId="9" applyNumberFormat="1" applyFont="1" applyFill="1" applyBorder="1" applyAlignment="1"/>
    <xf numFmtId="0" fontId="0" fillId="11" borderId="36" xfId="0" applyFill="1" applyBorder="1"/>
    <xf numFmtId="0" fontId="48" fillId="13" borderId="36" xfId="0" applyFont="1" applyFill="1" applyBorder="1"/>
    <xf numFmtId="2" fontId="0" fillId="16" borderId="37" xfId="0" applyNumberFormat="1" applyFill="1" applyBorder="1" applyAlignment="1">
      <alignment horizontal="center"/>
    </xf>
    <xf numFmtId="0" fontId="0" fillId="11" borderId="36" xfId="0" applyFill="1" applyBorder="1" applyAlignment="1">
      <alignment horizontal="left"/>
    </xf>
    <xf numFmtId="2" fontId="0" fillId="16" borderId="40" xfId="0" applyNumberFormat="1" applyFill="1" applyBorder="1" applyAlignment="1">
      <alignment horizontal="center"/>
    </xf>
    <xf numFmtId="0" fontId="2" fillId="13" borderId="41" xfId="0" applyFont="1" applyFill="1" applyBorder="1"/>
    <xf numFmtId="0" fontId="41" fillId="4" borderId="41" xfId="0" applyFont="1" applyFill="1" applyBorder="1"/>
    <xf numFmtId="0" fontId="42" fillId="4" borderId="36" xfId="0" applyFont="1" applyFill="1" applyBorder="1" applyAlignment="1">
      <alignment horizontal="center"/>
    </xf>
    <xf numFmtId="0" fontId="42" fillId="4" borderId="37" xfId="0" applyFont="1" applyFill="1" applyBorder="1" applyAlignment="1">
      <alignment horizontal="center"/>
    </xf>
    <xf numFmtId="0" fontId="42" fillId="4" borderId="35" xfId="0" applyFont="1" applyFill="1" applyBorder="1" applyAlignment="1">
      <alignment horizontal="center"/>
    </xf>
    <xf numFmtId="0" fontId="0" fillId="11" borderId="41" xfId="0" applyFill="1" applyBorder="1"/>
    <xf numFmtId="1" fontId="1" fillId="19" borderId="36" xfId="9" applyNumberFormat="1" applyFont="1" applyFill="1" applyBorder="1" applyAlignment="1"/>
    <xf numFmtId="1" fontId="1" fillId="17" borderId="37" xfId="9" applyNumberFormat="1" applyFont="1" applyFill="1" applyBorder="1" applyAlignment="1"/>
    <xf numFmtId="1" fontId="1" fillId="20" borderId="35" xfId="9" applyNumberFormat="1" applyFont="1" applyFill="1" applyBorder="1" applyAlignment="1"/>
    <xf numFmtId="0" fontId="1" fillId="11" borderId="41" xfId="0" applyFont="1" applyFill="1" applyBorder="1"/>
    <xf numFmtId="0" fontId="1" fillId="11" borderId="42" xfId="0" applyFont="1" applyFill="1" applyBorder="1"/>
    <xf numFmtId="1" fontId="1" fillId="19" borderId="38" xfId="9" applyNumberFormat="1" applyFont="1" applyFill="1" applyBorder="1" applyAlignment="1"/>
    <xf numFmtId="1" fontId="1" fillId="17" borderId="40" xfId="9" applyNumberFormat="1" applyFont="1" applyFill="1" applyBorder="1" applyAlignment="1"/>
    <xf numFmtId="1" fontId="1" fillId="20" borderId="39" xfId="9" applyNumberFormat="1" applyFont="1" applyFill="1" applyBorder="1" applyAlignment="1"/>
    <xf numFmtId="0" fontId="42" fillId="17" borderId="35" xfId="0" applyFont="1" applyFill="1" applyBorder="1" applyAlignment="1">
      <alignment horizontal="center"/>
    </xf>
    <xf numFmtId="0" fontId="0" fillId="13" borderId="35" xfId="0" applyFill="1" applyBorder="1"/>
    <xf numFmtId="0" fontId="42" fillId="13" borderId="37" xfId="0" applyFont="1" applyFill="1" applyBorder="1" applyAlignment="1">
      <alignment horizontal="right"/>
    </xf>
    <xf numFmtId="0" fontId="41" fillId="4" borderId="36" xfId="0" applyFont="1" applyFill="1" applyBorder="1"/>
    <xf numFmtId="1" fontId="5" fillId="13" borderId="35" xfId="9" applyNumberFormat="1" applyFont="1" applyFill="1" applyBorder="1" applyAlignment="1">
      <alignment horizontal="center"/>
    </xf>
    <xf numFmtId="1" fontId="1" fillId="13" borderId="35" xfId="9" applyNumberFormat="1" applyFont="1" applyFill="1" applyBorder="1" applyAlignment="1"/>
    <xf numFmtId="1" fontId="2" fillId="11" borderId="37" xfId="0" applyNumberFormat="1" applyFont="1" applyFill="1" applyBorder="1"/>
    <xf numFmtId="1" fontId="5" fillId="24" borderId="35" xfId="9" applyNumberFormat="1" applyFont="1" applyFill="1" applyBorder="1" applyAlignment="1">
      <alignment horizontal="center"/>
    </xf>
    <xf numFmtId="1" fontId="1" fillId="24" borderId="35" xfId="9" applyNumberFormat="1" applyFont="1" applyFill="1" applyBorder="1" applyAlignment="1"/>
    <xf numFmtId="0" fontId="7" fillId="13" borderId="35" xfId="0" applyFont="1" applyFill="1" applyBorder="1"/>
    <xf numFmtId="0" fontId="42" fillId="13" borderId="35" xfId="0" applyFont="1" applyFill="1" applyBorder="1" applyAlignment="1">
      <alignment horizontal="right"/>
    </xf>
    <xf numFmtId="0" fontId="0" fillId="11" borderId="35" xfId="0" applyFill="1" applyBorder="1"/>
    <xf numFmtId="1" fontId="2" fillId="11" borderId="35" xfId="0" applyNumberFormat="1" applyFont="1" applyFill="1" applyBorder="1"/>
    <xf numFmtId="0" fontId="1" fillId="11" borderId="35" xfId="0" applyFont="1" applyFill="1" applyBorder="1"/>
    <xf numFmtId="0" fontId="2" fillId="13" borderId="35" xfId="0" applyFont="1" applyFill="1" applyBorder="1"/>
    <xf numFmtId="165" fontId="2" fillId="21" borderId="35" xfId="0" applyNumberFormat="1" applyFont="1" applyFill="1" applyBorder="1"/>
    <xf numFmtId="0" fontId="0" fillId="0" borderId="0" xfId="0" applyAlignment="1">
      <alignment horizontal="left" vertical="top" wrapText="1"/>
    </xf>
    <xf numFmtId="0" fontId="2" fillId="0" borderId="35" xfId="0" applyFont="1" applyBorder="1" applyAlignment="1">
      <alignment horizontal="left" vertical="top" wrapText="1"/>
    </xf>
    <xf numFmtId="0" fontId="2" fillId="0" borderId="35" xfId="2" applyFont="1" applyBorder="1" applyAlignment="1">
      <alignment horizontal="left" vertical="top" wrapText="1"/>
    </xf>
    <xf numFmtId="0" fontId="1" fillId="0" borderId="35" xfId="2" applyBorder="1" applyAlignment="1">
      <alignment vertical="top" wrapText="1"/>
    </xf>
    <xf numFmtId="0" fontId="2" fillId="0" borderId="35" xfId="0" applyFont="1" applyBorder="1" applyAlignment="1">
      <alignment vertical="top" wrapText="1"/>
    </xf>
    <xf numFmtId="16" fontId="2" fillId="0" borderId="35" xfId="2" applyNumberFormat="1" applyFont="1" applyBorder="1" applyAlignment="1">
      <alignment horizontal="center" vertical="top"/>
    </xf>
    <xf numFmtId="0" fontId="2" fillId="0" borderId="35" xfId="4" applyFont="1" applyBorder="1" applyAlignment="1">
      <alignment horizontal="left" vertical="top" wrapText="1"/>
    </xf>
    <xf numFmtId="0" fontId="15" fillId="0" borderId="35" xfId="0" applyFont="1" applyBorder="1" applyAlignment="1">
      <alignment horizontal="left" vertical="top" wrapText="1"/>
    </xf>
    <xf numFmtId="0" fontId="1" fillId="0" borderId="35" xfId="0" applyFont="1" applyBorder="1" applyAlignment="1">
      <alignment horizontal="left" vertical="top" wrapText="1"/>
    </xf>
    <xf numFmtId="0" fontId="0" fillId="2" borderId="35" xfId="2" applyFont="1" applyFill="1" applyBorder="1" applyAlignment="1">
      <alignment horizontal="center" vertical="top" wrapText="1"/>
    </xf>
    <xf numFmtId="0" fontId="1" fillId="0" borderId="35" xfId="5" applyBorder="1" applyAlignment="1">
      <alignment vertical="top" wrapText="1"/>
    </xf>
    <xf numFmtId="0" fontId="2" fillId="0" borderId="35" xfId="3" applyFont="1" applyBorder="1" applyAlignment="1" applyProtection="1">
      <alignment vertical="top" wrapText="1"/>
      <protection locked="0"/>
    </xf>
    <xf numFmtId="0" fontId="2" fillId="0" borderId="35" xfId="3" applyFont="1" applyBorder="1" applyAlignment="1">
      <alignment horizontal="left" vertical="top" wrapText="1"/>
    </xf>
    <xf numFmtId="0" fontId="2" fillId="0" borderId="35" xfId="3" applyFont="1" applyBorder="1" applyAlignment="1">
      <alignment vertical="top" wrapText="1"/>
    </xf>
    <xf numFmtId="0" fontId="2" fillId="11" borderId="35" xfId="3" applyFont="1" applyFill="1" applyBorder="1" applyAlignment="1">
      <alignment horizontal="left" vertical="top" wrapText="1"/>
    </xf>
    <xf numFmtId="0" fontId="15" fillId="0" borderId="35" xfId="2" applyFont="1" applyBorder="1" applyAlignment="1">
      <alignment horizontal="left" vertical="top" wrapText="1"/>
    </xf>
    <xf numFmtId="0" fontId="1" fillId="14" borderId="0" xfId="2" applyFill="1"/>
    <xf numFmtId="0" fontId="9" fillId="14" borderId="0" xfId="2" applyFont="1" applyFill="1"/>
    <xf numFmtId="0" fontId="1" fillId="14" borderId="0" xfId="2" applyFill="1" applyAlignment="1">
      <alignment horizontal="center" vertical="top"/>
    </xf>
    <xf numFmtId="0" fontId="28" fillId="14" borderId="0" xfId="2" applyFont="1" applyFill="1" applyAlignment="1">
      <alignment horizontal="left" vertical="top" wrapText="1"/>
    </xf>
    <xf numFmtId="0" fontId="1" fillId="14" borderId="0" xfId="2" applyFill="1" applyAlignment="1">
      <alignment wrapText="1"/>
    </xf>
    <xf numFmtId="16" fontId="2" fillId="0" borderId="0" xfId="0" applyNumberFormat="1" applyFont="1" applyAlignment="1">
      <alignment horizontal="center" vertical="top"/>
    </xf>
    <xf numFmtId="0" fontId="1" fillId="0" borderId="0" xfId="0" applyFont="1" applyAlignment="1">
      <alignment vertical="top" wrapText="1"/>
    </xf>
    <xf numFmtId="16" fontId="6" fillId="0" borderId="0" xfId="2" applyNumberFormat="1" applyFont="1"/>
    <xf numFmtId="0" fontId="1" fillId="11" borderId="0" xfId="2" applyFill="1"/>
    <xf numFmtId="0" fontId="1" fillId="0" borderId="0" xfId="2" applyAlignment="1">
      <alignment horizontal="left" vertical="top" wrapText="1"/>
    </xf>
    <xf numFmtId="0" fontId="22" fillId="6" borderId="0" xfId="2" applyFont="1" applyFill="1" applyAlignment="1">
      <alignment vertical="top"/>
    </xf>
    <xf numFmtId="0" fontId="1" fillId="0" borderId="0" xfId="8"/>
    <xf numFmtId="0" fontId="22" fillId="0" borderId="0" xfId="8" applyFont="1"/>
    <xf numFmtId="0" fontId="15" fillId="0" borderId="0" xfId="16" applyFont="1" applyAlignment="1">
      <alignment horizontal="left" vertical="top" wrapText="1"/>
    </xf>
    <xf numFmtId="0" fontId="22" fillId="11" borderId="0" xfId="0" applyFont="1" applyFill="1"/>
    <xf numFmtId="0" fontId="50" fillId="11" borderId="0" xfId="0" applyFont="1" applyFill="1"/>
    <xf numFmtId="0" fontId="51" fillId="11" borderId="0" xfId="0" applyFont="1" applyFill="1"/>
    <xf numFmtId="0" fontId="1" fillId="0" borderId="0" xfId="0" applyFont="1" applyAlignment="1">
      <alignment horizontal="left" vertical="top" wrapText="1"/>
    </xf>
    <xf numFmtId="0" fontId="1" fillId="0" borderId="0" xfId="0" applyFont="1" applyAlignment="1">
      <alignment horizontal="left" vertical="top"/>
    </xf>
    <xf numFmtId="0" fontId="1" fillId="0" borderId="0" xfId="2" applyAlignment="1">
      <alignment horizontal="left" vertical="top"/>
    </xf>
    <xf numFmtId="0" fontId="13" fillId="0" borderId="0" xfId="2" applyFont="1" applyAlignment="1">
      <alignment horizontal="left" vertical="top" wrapText="1"/>
    </xf>
    <xf numFmtId="0" fontId="1" fillId="0" borderId="0" xfId="3" applyAlignment="1">
      <alignment horizontal="left" vertical="top" wrapText="1"/>
    </xf>
    <xf numFmtId="0" fontId="1" fillId="0" borderId="0" xfId="3" applyAlignment="1">
      <alignment horizontal="left" vertical="top"/>
    </xf>
    <xf numFmtId="0" fontId="2" fillId="13" borderId="35" xfId="0" applyFont="1" applyFill="1" applyBorder="1" applyAlignment="1">
      <alignment horizontal="center"/>
    </xf>
    <xf numFmtId="0" fontId="2" fillId="8" borderId="28" xfId="0" applyFont="1" applyFill="1" applyBorder="1"/>
    <xf numFmtId="0" fontId="2" fillId="8" borderId="29" xfId="0" applyFont="1" applyFill="1" applyBorder="1"/>
    <xf numFmtId="0" fontId="2" fillId="8" borderId="30" xfId="0" applyFont="1" applyFill="1" applyBorder="1"/>
    <xf numFmtId="1" fontId="1" fillId="11" borderId="31" xfId="0" applyNumberFormat="1" applyFont="1" applyFill="1" applyBorder="1"/>
    <xf numFmtId="0" fontId="1" fillId="11" borderId="31" xfId="0" applyFont="1" applyFill="1" applyBorder="1"/>
    <xf numFmtId="0" fontId="14" fillId="7" borderId="0" xfId="2" applyFont="1" applyFill="1" applyAlignment="1">
      <alignment vertical="top"/>
    </xf>
    <xf numFmtId="0" fontId="14" fillId="7" borderId="0" xfId="2" applyFont="1" applyFill="1" applyAlignment="1">
      <alignment vertical="center"/>
    </xf>
    <xf numFmtId="0" fontId="14" fillId="6" borderId="0" xfId="2" applyFont="1" applyFill="1" applyAlignment="1">
      <alignment vertical="center"/>
    </xf>
    <xf numFmtId="0" fontId="26" fillId="6" borderId="0" xfId="2" applyFont="1" applyFill="1" applyAlignment="1">
      <alignment vertical="center"/>
    </xf>
    <xf numFmtId="0" fontId="22" fillId="0" borderId="0" xfId="0" applyFont="1" applyAlignment="1">
      <alignment wrapText="1"/>
    </xf>
    <xf numFmtId="0" fontId="0" fillId="0" borderId="10" xfId="0" applyBorder="1" applyAlignment="1">
      <alignment vertical="top"/>
    </xf>
    <xf numFmtId="0" fontId="14" fillId="0" borderId="0" xfId="0" applyFont="1"/>
    <xf numFmtId="0" fontId="1" fillId="13" borderId="0" xfId="2" applyFill="1"/>
    <xf numFmtId="0" fontId="6" fillId="13" borderId="0" xfId="2" applyFont="1" applyFill="1" applyAlignment="1">
      <alignment horizontal="left" vertical="top"/>
    </xf>
    <xf numFmtId="0" fontId="9" fillId="13" borderId="0" xfId="2" applyFont="1" applyFill="1"/>
    <xf numFmtId="0" fontId="1" fillId="13" borderId="0" xfId="2" applyFill="1" applyAlignment="1">
      <alignment horizontal="left" vertical="top" wrapText="1"/>
    </xf>
    <xf numFmtId="0" fontId="1" fillId="13" borderId="0" xfId="2" applyFill="1" applyAlignment="1">
      <alignment horizontal="center" vertical="top"/>
    </xf>
    <xf numFmtId="0" fontId="28" fillId="13" borderId="0" xfId="2" applyFont="1" applyFill="1" applyAlignment="1">
      <alignment horizontal="left" vertical="top" wrapText="1"/>
    </xf>
    <xf numFmtId="0" fontId="22" fillId="13" borderId="0" xfId="2" applyFont="1" applyFill="1" applyAlignment="1">
      <alignment horizontal="left" vertical="top"/>
    </xf>
    <xf numFmtId="0" fontId="22" fillId="13" borderId="0" xfId="2" applyFont="1" applyFill="1" applyAlignment="1">
      <alignment vertical="top"/>
    </xf>
    <xf numFmtId="0" fontId="22" fillId="13" borderId="0" xfId="2" applyFont="1" applyFill="1" applyAlignment="1">
      <alignment vertical="top" wrapText="1"/>
    </xf>
    <xf numFmtId="0" fontId="1" fillId="13" borderId="0" xfId="2" applyFill="1" applyAlignment="1">
      <alignment vertical="top"/>
    </xf>
    <xf numFmtId="0" fontId="2" fillId="0" borderId="0" xfId="8" applyFont="1" applyAlignment="1">
      <alignment vertical="top" wrapText="1"/>
    </xf>
    <xf numFmtId="1" fontId="37" fillId="0" borderId="0" xfId="0" applyNumberFormat="1" applyFont="1" applyAlignment="1">
      <alignment horizontal="right" vertical="top"/>
    </xf>
    <xf numFmtId="0" fontId="2" fillId="11" borderId="35" xfId="2" applyFont="1" applyFill="1" applyBorder="1" applyAlignment="1">
      <alignment vertical="top" wrapText="1"/>
    </xf>
    <xf numFmtId="1" fontId="4" fillId="0" borderId="0" xfId="2" applyNumberFormat="1" applyFont="1" applyAlignment="1">
      <alignment horizontal="left"/>
    </xf>
    <xf numFmtId="0" fontId="22" fillId="0" borderId="0" xfId="0" applyFont="1" applyAlignment="1">
      <alignment vertical="top" wrapText="1"/>
    </xf>
    <xf numFmtId="0" fontId="22" fillId="0" borderId="0" xfId="6" applyFont="1"/>
    <xf numFmtId="0" fontId="22" fillId="0" borderId="0" xfId="6" applyFont="1" applyAlignment="1">
      <alignment vertical="center" wrapText="1"/>
    </xf>
    <xf numFmtId="0" fontId="22" fillId="0" borderId="0" xfId="2" applyFont="1" applyAlignment="1">
      <alignment horizontal="left" vertical="top" wrapText="1"/>
    </xf>
    <xf numFmtId="0" fontId="2" fillId="12" borderId="35" xfId="2" applyFont="1" applyFill="1" applyBorder="1" applyAlignment="1">
      <alignment horizontal="left" vertical="top" wrapText="1"/>
    </xf>
    <xf numFmtId="0" fontId="1" fillId="8" borderId="0" xfId="2" applyFill="1" applyAlignment="1">
      <alignment vertical="center" wrapText="1"/>
    </xf>
    <xf numFmtId="0" fontId="1" fillId="20" borderId="0" xfId="2" applyFill="1"/>
    <xf numFmtId="0" fontId="1" fillId="20" borderId="0" xfId="2" applyFill="1" applyAlignment="1">
      <alignment vertical="top"/>
    </xf>
    <xf numFmtId="0" fontId="0" fillId="20" borderId="0" xfId="0" applyFill="1"/>
    <xf numFmtId="0" fontId="1" fillId="20" borderId="0" xfId="2" applyFill="1" applyAlignment="1">
      <alignment vertical="top" wrapText="1"/>
    </xf>
    <xf numFmtId="0" fontId="2" fillId="20" borderId="0" xfId="2" applyFont="1" applyFill="1" applyAlignment="1">
      <alignment vertical="top" wrapText="1"/>
    </xf>
    <xf numFmtId="0" fontId="14" fillId="0" borderId="0" xfId="2" applyFont="1" applyAlignment="1">
      <alignment vertical="top"/>
    </xf>
    <xf numFmtId="0" fontId="37" fillId="0" borderId="0" xfId="2" applyFont="1" applyAlignment="1">
      <alignment vertical="top"/>
    </xf>
    <xf numFmtId="0" fontId="54" fillId="0" borderId="0" xfId="2" applyFont="1" applyAlignment="1">
      <alignment vertical="top" wrapText="1"/>
    </xf>
    <xf numFmtId="0" fontId="54" fillId="0" borderId="0" xfId="2" applyFont="1" applyAlignment="1">
      <alignment vertical="top"/>
    </xf>
    <xf numFmtId="0" fontId="55" fillId="0" borderId="0" xfId="2" applyFont="1" applyAlignment="1">
      <alignment vertical="top" wrapText="1"/>
    </xf>
    <xf numFmtId="0" fontId="47" fillId="0" borderId="0" xfId="2" applyFont="1" applyAlignment="1">
      <alignment horizontal="center" vertical="top"/>
    </xf>
    <xf numFmtId="0" fontId="56" fillId="0" borderId="0" xfId="2" applyFont="1" applyAlignment="1">
      <alignment horizontal="center" vertical="top"/>
    </xf>
    <xf numFmtId="0" fontId="55" fillId="0" borderId="0" xfId="2" applyFont="1" applyAlignment="1">
      <alignment vertical="top"/>
    </xf>
    <xf numFmtId="0" fontId="37" fillId="0" borderId="0" xfId="2" applyFont="1" applyAlignment="1">
      <alignment horizontal="center" vertical="top"/>
    </xf>
    <xf numFmtId="0" fontId="37" fillId="0" borderId="0" xfId="0" applyFont="1" applyAlignment="1">
      <alignment horizontal="left" vertical="top" wrapText="1"/>
    </xf>
    <xf numFmtId="0" fontId="14" fillId="0" borderId="0" xfId="0" applyFont="1" applyAlignment="1">
      <alignment horizontal="left" vertical="top"/>
    </xf>
    <xf numFmtId="0" fontId="37" fillId="0" borderId="0" xfId="0" applyFont="1" applyAlignment="1">
      <alignment vertical="top" wrapText="1"/>
    </xf>
    <xf numFmtId="0" fontId="54" fillId="0" borderId="0" xfId="0" applyFont="1" applyAlignment="1">
      <alignment vertical="top" wrapText="1"/>
    </xf>
    <xf numFmtId="0" fontId="54" fillId="0" borderId="0" xfId="0" applyFont="1" applyAlignment="1">
      <alignment vertical="top"/>
    </xf>
    <xf numFmtId="0" fontId="37" fillId="0" borderId="0" xfId="2" applyFont="1" applyAlignment="1">
      <alignment horizontal="left" vertical="top"/>
    </xf>
    <xf numFmtId="0" fontId="57" fillId="0" borderId="0" xfId="2" applyFont="1" applyAlignment="1">
      <alignment vertical="top" wrapText="1"/>
    </xf>
    <xf numFmtId="1" fontId="26" fillId="0" borderId="0" xfId="0" applyNumberFormat="1" applyFont="1" applyAlignment="1">
      <alignment horizontal="left" vertical="top"/>
    </xf>
    <xf numFmtId="0" fontId="14" fillId="0" borderId="0" xfId="0" applyFont="1" applyAlignment="1">
      <alignment vertical="top" wrapText="1"/>
    </xf>
    <xf numFmtId="1" fontId="26" fillId="0" borderId="0" xfId="2" applyNumberFormat="1" applyFont="1" applyAlignment="1">
      <alignment horizontal="left" vertical="top"/>
    </xf>
    <xf numFmtId="0" fontId="14" fillId="8" borderId="0" xfId="2" applyFont="1" applyFill="1" applyAlignment="1">
      <alignment vertical="top"/>
    </xf>
    <xf numFmtId="0" fontId="14" fillId="8" borderId="0" xfId="2" applyFont="1" applyFill="1" applyAlignment="1">
      <alignment vertical="top" wrapText="1"/>
    </xf>
    <xf numFmtId="0" fontId="54" fillId="8" borderId="0" xfId="2" applyFont="1" applyFill="1" applyAlignment="1">
      <alignment vertical="top" wrapText="1"/>
    </xf>
    <xf numFmtId="0" fontId="54" fillId="8" borderId="0" xfId="2" applyFont="1" applyFill="1" applyAlignment="1">
      <alignment vertical="top"/>
    </xf>
    <xf numFmtId="0" fontId="37" fillId="0" borderId="0" xfId="2" applyFont="1" applyAlignment="1">
      <alignment horizontal="left"/>
    </xf>
    <xf numFmtId="0" fontId="58" fillId="0" borderId="0" xfId="2" applyFont="1" applyAlignment="1">
      <alignment vertical="top" wrapText="1"/>
    </xf>
    <xf numFmtId="0" fontId="58" fillId="0" borderId="0" xfId="2" applyFont="1" applyAlignment="1">
      <alignment vertical="top"/>
    </xf>
    <xf numFmtId="0" fontId="37" fillId="0" borderId="0" xfId="2" applyFont="1" applyAlignment="1">
      <alignment horizontal="left" vertical="top" wrapText="1"/>
    </xf>
    <xf numFmtId="0" fontId="59" fillId="0" borderId="0" xfId="2" applyFont="1" applyAlignment="1">
      <alignment horizontal="left" vertical="top" wrapText="1"/>
    </xf>
    <xf numFmtId="1" fontId="37" fillId="0" borderId="0" xfId="2" applyNumberFormat="1" applyFont="1" applyAlignment="1">
      <alignment horizontal="left" vertical="top"/>
    </xf>
    <xf numFmtId="164" fontId="14" fillId="0" borderId="0" xfId="2" applyNumberFormat="1" applyFont="1" applyAlignment="1">
      <alignment vertical="top" wrapText="1"/>
    </xf>
    <xf numFmtId="0" fontId="26" fillId="0" borderId="0" xfId="2" applyFont="1" applyAlignment="1">
      <alignment vertical="top" wrapText="1"/>
    </xf>
    <xf numFmtId="0" fontId="14" fillId="8" borderId="0" xfId="2" applyFont="1" applyFill="1" applyAlignment="1">
      <alignment vertical="center"/>
    </xf>
    <xf numFmtId="0" fontId="14" fillId="8" borderId="0" xfId="2" applyFont="1" applyFill="1"/>
    <xf numFmtId="0" fontId="60" fillId="0" borderId="0" xfId="2" applyFont="1" applyAlignment="1">
      <alignment vertical="top"/>
    </xf>
    <xf numFmtId="0" fontId="61" fillId="0" borderId="0" xfId="2" applyFont="1" applyAlignment="1">
      <alignment vertical="top" wrapText="1"/>
    </xf>
    <xf numFmtId="0" fontId="61" fillId="0" borderId="0" xfId="2" applyFont="1" applyAlignment="1">
      <alignment vertical="top"/>
    </xf>
    <xf numFmtId="0" fontId="60" fillId="0" borderId="0" xfId="2" applyFont="1" applyAlignment="1">
      <alignment vertical="top" wrapText="1"/>
    </xf>
    <xf numFmtId="0" fontId="37" fillId="0" borderId="0" xfId="2" applyFont="1" applyAlignment="1">
      <alignment horizontal="right" vertical="top"/>
    </xf>
    <xf numFmtId="0" fontId="60" fillId="0" borderId="0" xfId="0" applyFont="1" applyAlignment="1">
      <alignment vertical="top"/>
    </xf>
    <xf numFmtId="0" fontId="37" fillId="0" borderId="0" xfId="0" applyFont="1" applyAlignment="1">
      <alignment vertical="top"/>
    </xf>
    <xf numFmtId="0" fontId="37" fillId="0" borderId="0" xfId="0" applyFont="1" applyAlignment="1">
      <alignment horizontal="right" vertical="top"/>
    </xf>
    <xf numFmtId="0" fontId="60" fillId="0" borderId="0" xfId="0" applyFont="1" applyAlignment="1">
      <alignment vertical="top" wrapText="1"/>
    </xf>
    <xf numFmtId="1" fontId="37" fillId="0" borderId="0" xfId="2" applyNumberFormat="1" applyFont="1" applyAlignment="1">
      <alignment horizontal="right" vertical="top"/>
    </xf>
    <xf numFmtId="0" fontId="14" fillId="11" borderId="0" xfId="2" applyFont="1" applyFill="1"/>
    <xf numFmtId="0" fontId="62" fillId="0" borderId="0" xfId="0" applyFont="1" applyAlignment="1">
      <alignment vertical="top" wrapText="1"/>
    </xf>
    <xf numFmtId="0" fontId="37" fillId="14" borderId="0" xfId="2" applyFont="1" applyFill="1" applyAlignment="1">
      <alignment horizontal="left" vertical="top" wrapText="1"/>
    </xf>
    <xf numFmtId="0" fontId="14" fillId="14" borderId="0" xfId="2" applyFont="1" applyFill="1" applyAlignment="1">
      <alignment vertical="top" wrapText="1"/>
    </xf>
    <xf numFmtId="0" fontId="14" fillId="14" borderId="0" xfId="2" applyFont="1" applyFill="1" applyAlignment="1">
      <alignment wrapText="1"/>
    </xf>
    <xf numFmtId="0" fontId="54" fillId="0" borderId="0" xfId="2" applyFont="1" applyAlignment="1">
      <alignment wrapText="1"/>
    </xf>
    <xf numFmtId="0" fontId="37" fillId="0" borderId="0" xfId="0" applyFont="1" applyAlignment="1">
      <alignment wrapText="1"/>
    </xf>
    <xf numFmtId="0" fontId="54" fillId="0" borderId="0" xfId="0" applyFont="1" applyAlignment="1">
      <alignment wrapText="1"/>
    </xf>
    <xf numFmtId="0" fontId="37" fillId="0" borderId="0" xfId="2" applyFont="1"/>
    <xf numFmtId="0" fontId="37" fillId="0" borderId="0" xfId="2" applyFont="1" applyAlignment="1">
      <alignment wrapText="1"/>
    </xf>
    <xf numFmtId="0" fontId="14" fillId="8" borderId="0" xfId="2" applyFont="1" applyFill="1" applyAlignment="1">
      <alignment vertical="center" wrapText="1"/>
    </xf>
    <xf numFmtId="0" fontId="14" fillId="8" borderId="0" xfId="2" applyFont="1" applyFill="1" applyAlignment="1">
      <alignment horizontal="left" vertical="top"/>
    </xf>
    <xf numFmtId="0" fontId="14" fillId="8" borderId="0" xfId="2" applyFont="1" applyFill="1" applyAlignment="1">
      <alignment wrapText="1"/>
    </xf>
    <xf numFmtId="0" fontId="54" fillId="8" borderId="0" xfId="2" applyFont="1" applyFill="1" applyAlignment="1">
      <alignment wrapText="1"/>
    </xf>
    <xf numFmtId="0" fontId="54" fillId="0" borderId="0" xfId="2" quotePrefix="1" applyFont="1" applyAlignment="1">
      <alignment wrapText="1"/>
    </xf>
    <xf numFmtId="0" fontId="54" fillId="0" borderId="0" xfId="2" applyFont="1" applyAlignment="1">
      <alignment horizontal="left" vertical="top" wrapText="1"/>
    </xf>
    <xf numFmtId="0" fontId="37" fillId="0" borderId="0" xfId="2" applyFont="1" applyAlignment="1">
      <alignment horizontal="left" wrapText="1"/>
    </xf>
    <xf numFmtId="0" fontId="14" fillId="0" borderId="0" xfId="2" applyFont="1" applyAlignment="1">
      <alignment horizontal="left"/>
    </xf>
    <xf numFmtId="0" fontId="26" fillId="8" borderId="0" xfId="2" applyFont="1" applyFill="1" applyAlignment="1">
      <alignment vertical="top"/>
    </xf>
    <xf numFmtId="0" fontId="14" fillId="0" borderId="0" xfId="0" applyFont="1" applyAlignment="1">
      <alignment wrapText="1"/>
    </xf>
    <xf numFmtId="0" fontId="1" fillId="0" borderId="35" xfId="8" quotePrefix="1" applyBorder="1" applyAlignment="1">
      <alignment horizontal="left" vertical="top" wrapText="1"/>
    </xf>
    <xf numFmtId="0" fontId="1" fillId="12" borderId="35" xfId="0" quotePrefix="1" applyFont="1" applyFill="1" applyBorder="1" applyAlignment="1">
      <alignment horizontal="left" vertical="top" wrapText="1"/>
    </xf>
    <xf numFmtId="0" fontId="0" fillId="20" borderId="0" xfId="0" applyFill="1" applyAlignment="1">
      <alignment vertical="top" wrapText="1"/>
    </xf>
    <xf numFmtId="0" fontId="1" fillId="20" borderId="0" xfId="0" applyFont="1" applyFill="1" applyAlignment="1">
      <alignment vertical="top" wrapText="1"/>
    </xf>
    <xf numFmtId="0" fontId="2" fillId="20" borderId="0" xfId="0" applyFont="1" applyFill="1" applyAlignment="1">
      <alignment vertical="top" wrapText="1"/>
    </xf>
    <xf numFmtId="0" fontId="22" fillId="20" borderId="0" xfId="2" applyFont="1" applyFill="1" applyAlignment="1">
      <alignment vertical="top" wrapText="1"/>
    </xf>
    <xf numFmtId="49" fontId="1" fillId="0" borderId="35" xfId="0" applyNumberFormat="1" applyFont="1" applyBorder="1" applyAlignment="1">
      <alignment vertical="top" wrapText="1"/>
    </xf>
    <xf numFmtId="0" fontId="63" fillId="0" borderId="35" xfId="2" applyFont="1" applyBorder="1" applyAlignment="1">
      <alignment vertical="top" wrapText="1"/>
    </xf>
    <xf numFmtId="0" fontId="2" fillId="12" borderId="35" xfId="0" applyFont="1" applyFill="1" applyBorder="1" applyAlignment="1">
      <alignment vertical="top" wrapText="1"/>
    </xf>
    <xf numFmtId="0" fontId="2" fillId="0" borderId="0" xfId="2" applyFont="1" applyAlignment="1">
      <alignment wrapText="1"/>
    </xf>
    <xf numFmtId="16" fontId="26" fillId="25" borderId="35" xfId="2" applyNumberFormat="1" applyFont="1" applyFill="1" applyBorder="1" applyAlignment="1">
      <alignment horizontal="center" vertical="top"/>
    </xf>
    <xf numFmtId="0" fontId="23" fillId="0" borderId="35" xfId="8" applyFont="1" applyBorder="1" applyAlignment="1">
      <alignment vertical="top" wrapText="1"/>
    </xf>
    <xf numFmtId="16" fontId="2" fillId="3" borderId="35" xfId="2" applyNumberFormat="1" applyFont="1" applyFill="1" applyBorder="1" applyAlignment="1">
      <alignment horizontal="center" vertical="top"/>
    </xf>
    <xf numFmtId="0" fontId="1" fillId="0" borderId="35" xfId="2" quotePrefix="1" applyBorder="1" applyAlignment="1">
      <alignment horizontal="left" vertical="top" wrapText="1"/>
    </xf>
    <xf numFmtId="0" fontId="22" fillId="8" borderId="0" xfId="2" applyFont="1" applyFill="1" applyAlignment="1">
      <alignment vertical="center"/>
    </xf>
    <xf numFmtId="0" fontId="1" fillId="12" borderId="35" xfId="0" applyFont="1" applyFill="1" applyBorder="1" applyAlignment="1">
      <alignment horizontal="left" vertical="top" wrapText="1"/>
    </xf>
    <xf numFmtId="0" fontId="2" fillId="12" borderId="35" xfId="0" applyFont="1" applyFill="1" applyBorder="1" applyAlignment="1">
      <alignment horizontal="left" vertical="top" wrapText="1"/>
    </xf>
    <xf numFmtId="0" fontId="2" fillId="12" borderId="35" xfId="2" applyFont="1" applyFill="1" applyBorder="1" applyAlignment="1">
      <alignment vertical="top" wrapText="1"/>
    </xf>
    <xf numFmtId="0" fontId="2" fillId="0" borderId="35" xfId="8" applyFont="1" applyBorder="1" applyAlignment="1">
      <alignment horizontal="left" vertical="top" wrapText="1"/>
    </xf>
    <xf numFmtId="0" fontId="1" fillId="0" borderId="35" xfId="2" applyBorder="1" applyAlignment="1">
      <alignment wrapText="1"/>
    </xf>
    <xf numFmtId="0" fontId="4" fillId="0" borderId="0" xfId="2" applyFont="1" applyAlignment="1">
      <alignment horizontal="left" vertical="top"/>
    </xf>
    <xf numFmtId="0" fontId="1" fillId="0" borderId="35" xfId="8" applyBorder="1" applyAlignment="1">
      <alignment horizontal="left" vertical="top" wrapText="1"/>
    </xf>
    <xf numFmtId="0" fontId="1" fillId="0" borderId="0" xfId="0" applyFont="1" applyAlignment="1">
      <alignment horizontal="left" vertical="top" wrapText="1"/>
    </xf>
    <xf numFmtId="0" fontId="49" fillId="0" borderId="0" xfId="2" applyFont="1" applyAlignment="1">
      <alignment horizontal="center" vertical="center" wrapText="1"/>
    </xf>
    <xf numFmtId="0" fontId="6" fillId="0" borderId="0" xfId="0" applyFont="1" applyAlignment="1">
      <alignment horizontal="center"/>
    </xf>
    <xf numFmtId="0" fontId="15" fillId="14" borderId="35" xfId="0" applyFont="1" applyFill="1" applyBorder="1" applyAlignment="1">
      <alignment horizontal="left" vertical="top" wrapText="1"/>
    </xf>
    <xf numFmtId="0" fontId="15" fillId="14" borderId="35" xfId="0" applyFont="1" applyFill="1" applyBorder="1" applyAlignment="1">
      <alignment horizontal="left" vertical="top"/>
    </xf>
    <xf numFmtId="0" fontId="2" fillId="16" borderId="35" xfId="0" applyFont="1" applyFill="1" applyBorder="1" applyAlignment="1">
      <alignment horizontal="left" vertical="top" wrapText="1"/>
    </xf>
    <xf numFmtId="0" fontId="2" fillId="16" borderId="35" xfId="0" applyFont="1" applyFill="1" applyBorder="1" applyAlignment="1">
      <alignment horizontal="left" vertical="top"/>
    </xf>
    <xf numFmtId="0" fontId="1" fillId="0" borderId="0" xfId="0" applyFont="1" applyAlignment="1">
      <alignment horizontal="left" vertical="top"/>
    </xf>
    <xf numFmtId="0" fontId="13" fillId="0" borderId="0" xfId="0" applyFont="1" applyAlignment="1">
      <alignment horizontal="left" vertical="top" wrapText="1"/>
    </xf>
    <xf numFmtId="0" fontId="22" fillId="0" borderId="0" xfId="0" applyFont="1" applyAlignment="1">
      <alignment horizontal="left" vertical="top" wrapText="1"/>
    </xf>
    <xf numFmtId="0" fontId="1" fillId="0" borderId="10" xfId="2" applyBorder="1" applyAlignment="1">
      <alignment horizontal="left" vertical="center" wrapText="1"/>
    </xf>
    <xf numFmtId="0" fontId="1" fillId="0" borderId="0" xfId="2" applyAlignment="1">
      <alignment horizontal="left" vertical="center" wrapText="1"/>
    </xf>
    <xf numFmtId="0" fontId="1" fillId="0" borderId="0" xfId="0" applyFont="1" applyAlignment="1">
      <alignment horizontal="left" vertical="center" wrapText="1"/>
    </xf>
    <xf numFmtId="0" fontId="6" fillId="0" borderId="0" xfId="2" applyFont="1" applyAlignment="1">
      <alignment horizontal="center" vertical="top" wrapText="1"/>
    </xf>
    <xf numFmtId="0" fontId="6" fillId="0" borderId="0" xfId="2" applyFont="1" applyAlignment="1">
      <alignment horizontal="center"/>
    </xf>
    <xf numFmtId="0" fontId="2" fillId="4" borderId="0" xfId="2" applyFont="1" applyFill="1" applyAlignment="1">
      <alignment horizontal="left" vertical="top" wrapText="1"/>
    </xf>
    <xf numFmtId="0" fontId="20" fillId="0" borderId="0" xfId="2" applyFont="1" applyAlignment="1">
      <alignment horizontal="left" vertical="center" wrapText="1"/>
    </xf>
    <xf numFmtId="0" fontId="11" fillId="0" borderId="0" xfId="2" applyFont="1" applyAlignment="1">
      <alignment horizontal="left" vertical="center" wrapText="1"/>
    </xf>
    <xf numFmtId="0" fontId="2" fillId="13" borderId="0" xfId="2" applyFont="1" applyFill="1" applyAlignment="1">
      <alignment horizontal="left" vertical="top" wrapText="1"/>
    </xf>
    <xf numFmtId="0" fontId="2" fillId="13" borderId="0" xfId="2" applyFont="1" applyFill="1" applyAlignment="1">
      <alignment horizontal="left" vertical="top"/>
    </xf>
    <xf numFmtId="0" fontId="1" fillId="0" borderId="0" xfId="2" applyAlignment="1">
      <alignment horizontal="left" vertical="top" wrapText="1"/>
    </xf>
    <xf numFmtId="0" fontId="13" fillId="0" borderId="0" xfId="0" applyFont="1" applyAlignment="1">
      <alignment horizontal="left" vertical="top"/>
    </xf>
    <xf numFmtId="0" fontId="9" fillId="8" borderId="0" xfId="0" applyFont="1" applyFill="1"/>
    <xf numFmtId="0" fontId="15" fillId="13" borderId="0" xfId="2" applyFont="1" applyFill="1" applyAlignment="1">
      <alignment horizontal="left" vertical="top" wrapText="1"/>
    </xf>
    <xf numFmtId="0" fontId="27" fillId="13" borderId="0" xfId="2" applyFont="1" applyFill="1" applyAlignment="1">
      <alignment horizontal="left" vertical="top"/>
    </xf>
    <xf numFmtId="0" fontId="1" fillId="0" borderId="0" xfId="2" applyAlignment="1">
      <alignment horizontal="left" vertical="top"/>
    </xf>
    <xf numFmtId="0" fontId="1" fillId="0" borderId="0" xfId="8" applyAlignment="1">
      <alignment horizontal="left" vertical="top" wrapText="1"/>
    </xf>
    <xf numFmtId="0" fontId="6" fillId="0" borderId="0" xfId="2" applyFont="1" applyAlignment="1">
      <alignment horizontal="center" vertical="top"/>
    </xf>
    <xf numFmtId="0" fontId="13" fillId="0" borderId="0" xfId="2" applyFont="1" applyAlignment="1">
      <alignment horizontal="left" vertical="top" wrapText="1"/>
    </xf>
    <xf numFmtId="0" fontId="13" fillId="0" borderId="0" xfId="2" applyFont="1" applyAlignment="1">
      <alignment horizontal="left" vertical="top"/>
    </xf>
    <xf numFmtId="0" fontId="1" fillId="8" borderId="0" xfId="2" applyFill="1" applyAlignment="1">
      <alignment horizontal="left" vertical="top" wrapText="1"/>
    </xf>
    <xf numFmtId="0" fontId="1" fillId="0" borderId="0" xfId="3" applyAlignment="1">
      <alignment horizontal="left" vertical="top" wrapText="1"/>
    </xf>
    <xf numFmtId="0" fontId="1" fillId="0" borderId="0" xfId="3" applyAlignment="1">
      <alignment horizontal="left" vertical="top"/>
    </xf>
    <xf numFmtId="0" fontId="1" fillId="12" borderId="0" xfId="2" applyFill="1" applyAlignment="1">
      <alignment horizontal="left" vertical="top" wrapText="1"/>
    </xf>
    <xf numFmtId="0" fontId="15" fillId="13" borderId="0" xfId="2" applyFont="1" applyFill="1" applyAlignment="1">
      <alignment horizontal="left" vertical="top"/>
    </xf>
    <xf numFmtId="0" fontId="7" fillId="10" borderId="28" xfId="2" applyFont="1" applyFill="1" applyBorder="1" applyAlignment="1">
      <alignment horizontal="left" vertical="top" wrapText="1"/>
    </xf>
    <xf numFmtId="0" fontId="7" fillId="10" borderId="30" xfId="2" applyFont="1" applyFill="1" applyBorder="1" applyAlignment="1">
      <alignment horizontal="left" vertical="top" wrapText="1"/>
    </xf>
    <xf numFmtId="0" fontId="7" fillId="9" borderId="28" xfId="2" applyFont="1" applyFill="1" applyBorder="1" applyAlignment="1">
      <alignment horizontal="left" vertical="center"/>
    </xf>
    <xf numFmtId="0" fontId="7" fillId="9" borderId="30" xfId="2" applyFont="1" applyFill="1" applyBorder="1" applyAlignment="1">
      <alignment horizontal="left" vertical="center"/>
    </xf>
    <xf numFmtId="0" fontId="7" fillId="9" borderId="29" xfId="2" applyFont="1" applyFill="1" applyBorder="1" applyAlignment="1">
      <alignment horizontal="left" vertical="center"/>
    </xf>
    <xf numFmtId="0" fontId="7" fillId="10" borderId="28" xfId="2" applyFont="1" applyFill="1" applyBorder="1" applyAlignment="1">
      <alignment horizontal="left" vertical="center"/>
    </xf>
    <xf numFmtId="0" fontId="7" fillId="10" borderId="29" xfId="2" applyFont="1" applyFill="1" applyBorder="1" applyAlignment="1">
      <alignment horizontal="left" vertical="center"/>
    </xf>
    <xf numFmtId="0" fontId="7" fillId="10" borderId="30" xfId="2" applyFont="1" applyFill="1" applyBorder="1" applyAlignment="1">
      <alignment horizontal="left" vertical="center"/>
    </xf>
    <xf numFmtId="0" fontId="1" fillId="6" borderId="0" xfId="2" applyFill="1" applyAlignment="1">
      <alignment horizontal="left" vertical="top" wrapText="1"/>
    </xf>
    <xf numFmtId="0" fontId="1" fillId="6" borderId="0" xfId="2" applyFill="1" applyAlignment="1">
      <alignment horizontal="left" vertical="top"/>
    </xf>
    <xf numFmtId="0" fontId="1" fillId="6" borderId="1" xfId="2" applyFill="1" applyBorder="1" applyAlignment="1">
      <alignment horizontal="left" vertical="top"/>
    </xf>
    <xf numFmtId="0" fontId="0" fillId="6" borderId="0" xfId="2" applyFont="1" applyFill="1" applyAlignment="1">
      <alignment horizontal="left" vertical="top" wrapText="1"/>
    </xf>
    <xf numFmtId="0" fontId="0" fillId="6" borderId="1" xfId="2" applyFont="1" applyFill="1" applyBorder="1" applyAlignment="1">
      <alignment horizontal="left" vertical="top" wrapText="1"/>
    </xf>
    <xf numFmtId="0" fontId="7" fillId="10" borderId="3" xfId="2" applyFont="1" applyFill="1" applyBorder="1" applyAlignment="1">
      <alignment horizontal="left" vertical="center"/>
    </xf>
    <xf numFmtId="0" fontId="7" fillId="10" borderId="4" xfId="2" applyFont="1" applyFill="1" applyBorder="1" applyAlignment="1">
      <alignment horizontal="left" vertical="center"/>
    </xf>
    <xf numFmtId="0" fontId="7" fillId="10" borderId="5" xfId="2" applyFont="1" applyFill="1" applyBorder="1" applyAlignment="1">
      <alignment horizontal="left" vertical="center"/>
    </xf>
    <xf numFmtId="0" fontId="7" fillId="10" borderId="39" xfId="2" applyFont="1" applyFill="1" applyBorder="1" applyAlignment="1">
      <alignment horizontal="left" vertical="center" wrapText="1"/>
    </xf>
    <xf numFmtId="0" fontId="7" fillId="10" borderId="40" xfId="2" applyFont="1" applyFill="1" applyBorder="1" applyAlignment="1">
      <alignment horizontal="left" vertical="center" wrapText="1"/>
    </xf>
    <xf numFmtId="0" fontId="7" fillId="10" borderId="13" xfId="2" applyFont="1" applyFill="1" applyBorder="1" applyAlignment="1">
      <alignment horizontal="left" vertical="center"/>
    </xf>
    <xf numFmtId="0" fontId="7" fillId="10" borderId="10" xfId="2" applyFont="1" applyFill="1" applyBorder="1" applyAlignment="1">
      <alignment horizontal="left" vertical="center"/>
    </xf>
    <xf numFmtId="0" fontId="7" fillId="10" borderId="14" xfId="2" applyFont="1" applyFill="1" applyBorder="1" applyAlignment="1">
      <alignment horizontal="left" vertical="center"/>
    </xf>
    <xf numFmtId="0" fontId="7" fillId="10" borderId="35" xfId="2" applyFont="1" applyFill="1" applyBorder="1" applyAlignment="1">
      <alignment horizontal="left" vertical="center" wrapText="1"/>
    </xf>
    <xf numFmtId="0" fontId="7" fillId="10" borderId="37" xfId="2" applyFont="1" applyFill="1" applyBorder="1" applyAlignment="1">
      <alignment horizontal="left" vertical="center" wrapText="1"/>
    </xf>
    <xf numFmtId="0" fontId="12" fillId="4" borderId="0" xfId="2" applyFont="1" applyFill="1" applyAlignment="1">
      <alignment horizontal="left" vertical="center" wrapText="1"/>
    </xf>
    <xf numFmtId="0" fontId="12" fillId="4" borderId="15" xfId="2" applyFont="1" applyFill="1" applyBorder="1" applyAlignment="1">
      <alignment horizontal="left" vertical="center" wrapText="1"/>
    </xf>
    <xf numFmtId="0" fontId="12" fillId="4" borderId="16" xfId="2" applyFont="1" applyFill="1" applyBorder="1" applyAlignment="1">
      <alignment horizontal="left" vertical="center" wrapText="1"/>
    </xf>
    <xf numFmtId="0" fontId="12" fillId="4" borderId="17" xfId="2" applyFont="1" applyFill="1" applyBorder="1" applyAlignment="1">
      <alignment horizontal="left" vertical="center" wrapText="1"/>
    </xf>
    <xf numFmtId="0" fontId="1" fillId="8" borderId="0" xfId="2" applyFill="1" applyAlignment="1">
      <alignment horizontal="center" vertical="center" wrapText="1"/>
    </xf>
    <xf numFmtId="0" fontId="0" fillId="0" borderId="0" xfId="2" applyFont="1" applyAlignment="1">
      <alignment horizontal="left" vertical="top" wrapText="1"/>
    </xf>
    <xf numFmtId="1" fontId="0" fillId="13" borderId="35" xfId="0" applyNumberFormat="1" applyFill="1" applyBorder="1" applyAlignment="1">
      <alignment horizontal="center"/>
    </xf>
    <xf numFmtId="0" fontId="0" fillId="13" borderId="35" xfId="0" applyFill="1" applyBorder="1" applyAlignment="1">
      <alignment horizontal="center"/>
    </xf>
    <xf numFmtId="1" fontId="0" fillId="4" borderId="35" xfId="0" applyNumberFormat="1" applyFill="1" applyBorder="1" applyAlignment="1">
      <alignment horizontal="center"/>
    </xf>
    <xf numFmtId="0" fontId="2" fillId="8" borderId="18" xfId="0" applyFont="1" applyFill="1" applyBorder="1" applyAlignment="1">
      <alignment horizontal="center"/>
    </xf>
    <xf numFmtId="0" fontId="2" fillId="8" borderId="19" xfId="0" applyFont="1" applyFill="1" applyBorder="1" applyAlignment="1">
      <alignment horizontal="center"/>
    </xf>
    <xf numFmtId="0" fontId="2" fillId="8" borderId="2" xfId="0" applyFont="1" applyFill="1" applyBorder="1" applyAlignment="1">
      <alignment horizontal="center"/>
    </xf>
    <xf numFmtId="0" fontId="2" fillId="8" borderId="8" xfId="0" applyFont="1" applyFill="1" applyBorder="1" applyAlignment="1">
      <alignment horizontal="center"/>
    </xf>
    <xf numFmtId="0" fontId="2" fillId="8" borderId="9" xfId="0" applyFont="1" applyFill="1" applyBorder="1" applyAlignment="1">
      <alignment horizontal="center"/>
    </xf>
    <xf numFmtId="0" fontId="2" fillId="13" borderId="35" xfId="0" applyFont="1" applyFill="1" applyBorder="1" applyAlignment="1">
      <alignment horizontal="center"/>
    </xf>
    <xf numFmtId="0" fontId="42" fillId="17" borderId="18" xfId="0" applyFont="1" applyFill="1" applyBorder="1" applyAlignment="1">
      <alignment horizontal="center"/>
    </xf>
    <xf numFmtId="0" fontId="42" fillId="17" borderId="19" xfId="0" applyFont="1" applyFill="1" applyBorder="1" applyAlignment="1">
      <alignment horizontal="center"/>
    </xf>
    <xf numFmtId="0" fontId="42" fillId="18" borderId="18" xfId="0" applyFont="1" applyFill="1" applyBorder="1" applyAlignment="1">
      <alignment horizontal="center"/>
    </xf>
    <xf numFmtId="0" fontId="42" fillId="18" borderId="4" xfId="0" applyFont="1" applyFill="1" applyBorder="1" applyAlignment="1">
      <alignment horizontal="center"/>
    </xf>
    <xf numFmtId="0" fontId="42" fillId="18" borderId="19" xfId="0" applyFont="1" applyFill="1" applyBorder="1" applyAlignment="1">
      <alignment horizontal="center"/>
    </xf>
    <xf numFmtId="0" fontId="42" fillId="15" borderId="18" xfId="0" applyFont="1" applyFill="1" applyBorder="1" applyAlignment="1">
      <alignment horizontal="center"/>
    </xf>
    <xf numFmtId="0" fontId="42" fillId="15" borderId="4" xfId="0" applyFont="1" applyFill="1" applyBorder="1" applyAlignment="1">
      <alignment horizontal="center"/>
    </xf>
    <xf numFmtId="0" fontId="42" fillId="15" borderId="19" xfId="0" applyFont="1" applyFill="1" applyBorder="1" applyAlignment="1">
      <alignment horizontal="center"/>
    </xf>
    <xf numFmtId="0" fontId="45" fillId="11" borderId="13" xfId="0" applyFont="1" applyFill="1" applyBorder="1" applyAlignment="1">
      <alignment horizontal="center"/>
    </xf>
    <xf numFmtId="0" fontId="45" fillId="11" borderId="10" xfId="0" applyFont="1" applyFill="1" applyBorder="1" applyAlignment="1">
      <alignment horizontal="center"/>
    </xf>
    <xf numFmtId="0" fontId="2" fillId="8" borderId="28" xfId="0" applyFont="1" applyFill="1" applyBorder="1"/>
    <xf numFmtId="0" fontId="2" fillId="8" borderId="29" xfId="0" applyFont="1" applyFill="1" applyBorder="1"/>
    <xf numFmtId="0" fontId="2" fillId="8" borderId="30" xfId="0" applyFont="1" applyFill="1" applyBorder="1"/>
    <xf numFmtId="0" fontId="0" fillId="13" borderId="28" xfId="0" applyFill="1" applyBorder="1" applyAlignment="1">
      <alignment horizontal="center"/>
    </xf>
    <xf numFmtId="0" fontId="0" fillId="13" borderId="30" xfId="0" applyFill="1" applyBorder="1" applyAlignment="1">
      <alignment horizontal="center"/>
    </xf>
    <xf numFmtId="0" fontId="1" fillId="13" borderId="35" xfId="0" applyFont="1" applyFill="1" applyBorder="1" applyAlignment="1">
      <alignment horizontal="center"/>
    </xf>
    <xf numFmtId="0" fontId="45" fillId="13" borderId="13" xfId="0" applyFont="1" applyFill="1" applyBorder="1" applyAlignment="1">
      <alignment horizontal="center"/>
    </xf>
    <xf numFmtId="0" fontId="45" fillId="13" borderId="14" xfId="0" applyFont="1" applyFill="1" applyBorder="1" applyAlignment="1">
      <alignment horizontal="center"/>
    </xf>
    <xf numFmtId="0" fontId="42" fillId="15" borderId="28" xfId="0" applyFont="1" applyFill="1" applyBorder="1" applyAlignment="1">
      <alignment horizontal="center"/>
    </xf>
    <xf numFmtId="0" fontId="42" fillId="15" borderId="29" xfId="0" applyFont="1" applyFill="1" applyBorder="1" applyAlignment="1">
      <alignment horizontal="center"/>
    </xf>
    <xf numFmtId="0" fontId="42" fillId="15" borderId="30" xfId="0" applyFont="1" applyFill="1" applyBorder="1" applyAlignment="1">
      <alignment horizontal="center"/>
    </xf>
    <xf numFmtId="0" fontId="42" fillId="18" borderId="28" xfId="0" applyFont="1" applyFill="1" applyBorder="1" applyAlignment="1">
      <alignment horizontal="center"/>
    </xf>
    <xf numFmtId="0" fontId="42" fillId="18" borderId="29" xfId="0" applyFont="1" applyFill="1" applyBorder="1" applyAlignment="1">
      <alignment horizontal="center"/>
    </xf>
    <xf numFmtId="0" fontId="42" fillId="18" borderId="30" xfId="0" applyFont="1" applyFill="1" applyBorder="1" applyAlignment="1">
      <alignment horizontal="center"/>
    </xf>
  </cellXfs>
  <cellStyles count="17">
    <cellStyle name="Bad 2" xfId="13" xr:uid="{F4D770FE-22B8-40F0-90B5-0BFBA2486515}"/>
    <cellStyle name="Hyperlinkki" xfId="16" builtinId="8"/>
    <cellStyle name="Normaali" xfId="0" builtinId="0"/>
    <cellStyle name="Normaali 2" xfId="1" xr:uid="{00000000-0005-0000-0000-000001000000}"/>
    <cellStyle name="Normaali 2 2" xfId="8" xr:uid="{D30F238A-48EC-4068-BE1E-ADB629DCDA45}"/>
    <cellStyle name="Normaali 5" xfId="15" xr:uid="{FA22645C-EFA0-4E1F-92CB-22997BAF1155}"/>
    <cellStyle name="Normal 2" xfId="2" xr:uid="{00000000-0005-0000-0000-000003000000}"/>
    <cellStyle name="Normal 2 2" xfId="3" xr:uid="{00000000-0005-0000-0000-000004000000}"/>
    <cellStyle name="Normal 2 2 2" xfId="5" xr:uid="{00000000-0005-0000-0000-000005000000}"/>
    <cellStyle name="Normal 2 3" xfId="4" xr:uid="{00000000-0005-0000-0000-000006000000}"/>
    <cellStyle name="Normal 3" xfId="6" xr:uid="{72D55960-7917-4DF9-A153-61689C1BB39E}"/>
    <cellStyle name="Normal 3 2" xfId="7" xr:uid="{1E2EFAAA-B803-4B79-AA96-9FD59AA6C7FA}"/>
    <cellStyle name="Normal 3 3" xfId="14" xr:uid="{4C406C5E-F25E-405B-9467-DBBFB5C393EF}"/>
    <cellStyle name="Percent 2" xfId="11" xr:uid="{3765CD38-6F5A-46FF-8F6C-096CBDD81FA1}"/>
    <cellStyle name="Percent 3" xfId="10" xr:uid="{770B7163-9376-4ED4-8A7F-839D0BF62ECC}"/>
    <cellStyle name="Prosenttia" xfId="9" builtinId="5"/>
    <cellStyle name="Prosenttia 2" xfId="12" xr:uid="{7FA11D67-4D6D-41D4-A8F9-CCABC3730DCC}"/>
  </cellStyles>
  <dxfs count="985">
    <dxf>
      <font>
        <color rgb="FF9C0006"/>
      </font>
      <fill>
        <patternFill>
          <bgColor rgb="FFFFC7CE"/>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rgb="FFAFDFAF"/>
        </patternFill>
      </fill>
    </dxf>
    <dxf>
      <fill>
        <patternFill>
          <bgColor rgb="FFFBF9AD"/>
        </patternFill>
      </fill>
    </dxf>
    <dxf>
      <font>
        <b/>
        <i val="0"/>
        <strike val="0"/>
        <condense val="0"/>
        <extend val="0"/>
      </font>
      <fill>
        <patternFill>
          <bgColor rgb="FFFFB3B3"/>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9"/>
        </patternFill>
      </fill>
    </dxf>
    <dxf>
      <fill>
        <patternFill>
          <bgColor indexed="47"/>
        </patternFill>
      </fill>
    </dxf>
    <dxf>
      <fill>
        <patternFill>
          <bgColor indexed="33"/>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47"/>
        </patternFill>
      </fill>
    </dxf>
    <dxf>
      <fill>
        <patternFill>
          <bgColor indexed="39"/>
        </patternFill>
      </fill>
    </dxf>
    <dxf>
      <fill>
        <patternFill>
          <bgColor indexed="33"/>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9"/>
        </patternFill>
      </fill>
    </dxf>
    <dxf>
      <fill>
        <patternFill>
          <bgColor indexed="47"/>
        </patternFill>
      </fill>
    </dxf>
    <dxf>
      <fill>
        <patternFill>
          <bgColor indexed="33"/>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47"/>
        </patternFill>
      </fill>
    </dxf>
    <dxf>
      <fill>
        <patternFill>
          <bgColor indexed="33"/>
        </patternFill>
      </fill>
    </dxf>
    <dxf>
      <fill>
        <patternFill>
          <bgColor rgb="FFFFB3B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strike val="0"/>
        <condense val="0"/>
        <extend val="0"/>
        <color auto="1"/>
      </font>
      <fill>
        <patternFill>
          <bgColor rgb="FFAFDFAF"/>
        </patternFill>
      </fill>
    </dxf>
    <dxf>
      <fill>
        <patternFill>
          <bgColor rgb="FFFBF9AD"/>
        </patternFill>
      </fill>
    </dxf>
    <dxf>
      <font>
        <b/>
        <i val="0"/>
        <strike val="0"/>
        <condense val="0"/>
        <extend val="0"/>
      </font>
      <fill>
        <patternFill>
          <bgColor rgb="FFFFB3B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rgb="FFFBF9AD"/>
        </patternFill>
      </fill>
    </dxf>
    <dxf>
      <font>
        <b/>
        <i val="0"/>
        <strike val="0"/>
        <condense val="0"/>
        <extend val="0"/>
      </font>
      <fill>
        <patternFill>
          <bgColor rgb="FFFFB3B3"/>
        </patternFill>
      </fill>
    </dxf>
    <dxf>
      <font>
        <strike val="0"/>
        <condense val="0"/>
        <extend val="0"/>
        <color auto="1"/>
      </font>
      <fill>
        <patternFill>
          <bgColor rgb="FFAFDFAF"/>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BF9AD"/>
        </patternFill>
      </fill>
    </dxf>
    <dxf>
      <font>
        <strike val="0"/>
        <condense val="0"/>
        <extend val="0"/>
        <color auto="1"/>
      </font>
      <fill>
        <patternFill>
          <bgColor rgb="FFAFDFAF"/>
        </patternFill>
      </fill>
    </dxf>
    <dxf>
      <font>
        <b/>
        <i val="0"/>
        <strike val="0"/>
        <condense val="0"/>
        <extend val="0"/>
      </font>
      <fill>
        <patternFill>
          <bgColor rgb="FFFFB3B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rgb="FFFFB3B3"/>
        </patternFill>
      </fill>
    </dxf>
    <dxf>
      <font>
        <strike val="0"/>
        <condense val="0"/>
        <extend val="0"/>
        <color auto="1"/>
      </font>
      <fill>
        <patternFill>
          <bgColor rgb="FFAFDFAF"/>
        </patternFill>
      </fill>
    </dxf>
    <dxf>
      <fill>
        <patternFill>
          <bgColor rgb="FFFBF9AD"/>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rgb="FFAFDFAF"/>
        </patternFill>
      </fill>
    </dxf>
    <dxf>
      <fill>
        <patternFill>
          <bgColor rgb="FFFBF9AD"/>
        </patternFill>
      </fill>
    </dxf>
    <dxf>
      <font>
        <b/>
        <i val="0"/>
        <strike val="0"/>
        <condense val="0"/>
        <extend val="0"/>
      </font>
      <fill>
        <patternFill>
          <bgColor rgb="FFFFB3B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rgb="FFAFDFAF"/>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rgb="FFFBF9AD"/>
        </patternFill>
      </fill>
    </dxf>
    <dxf>
      <font>
        <b/>
        <i val="0"/>
        <strike val="0"/>
        <condense val="0"/>
        <extend val="0"/>
      </font>
      <fill>
        <patternFill>
          <bgColor rgb="FFFFB3B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rgb="FFFFB3B3"/>
        </patternFill>
      </fill>
    </dxf>
    <dxf>
      <font>
        <strike val="0"/>
        <condense val="0"/>
        <extend val="0"/>
        <color auto="1"/>
      </font>
      <fill>
        <patternFill>
          <bgColor rgb="FFAFDFAF"/>
        </patternFill>
      </fill>
    </dxf>
    <dxf>
      <fill>
        <patternFill>
          <bgColor rgb="FFFBF9AD"/>
        </patternFill>
      </fill>
    </dxf>
    <dxf>
      <font>
        <strike val="0"/>
        <condense val="0"/>
        <extend val="0"/>
        <color auto="1"/>
      </font>
      <fill>
        <patternFill>
          <bgColor rgb="FFAFDFAF"/>
        </patternFill>
      </fill>
    </dxf>
    <dxf>
      <fill>
        <patternFill>
          <bgColor rgb="FFFBF9AD"/>
        </patternFill>
      </fill>
    </dxf>
    <dxf>
      <font>
        <b/>
        <i val="0"/>
        <strike val="0"/>
        <condense val="0"/>
        <extend val="0"/>
      </font>
      <fill>
        <patternFill>
          <bgColor rgb="FFFFB3B3"/>
        </patternFill>
      </fill>
    </dxf>
    <dxf>
      <font>
        <b/>
        <i val="0"/>
        <strike val="0"/>
        <condense val="0"/>
        <extend val="0"/>
      </font>
      <fill>
        <patternFill>
          <bgColor rgb="FFFFB3B3"/>
        </patternFill>
      </fill>
    </dxf>
    <dxf>
      <fill>
        <patternFill>
          <bgColor rgb="FFFBF9AD"/>
        </patternFill>
      </fill>
    </dxf>
    <dxf>
      <font>
        <strike val="0"/>
        <condense val="0"/>
        <extend val="0"/>
        <color auto="1"/>
      </font>
      <fill>
        <patternFill>
          <bgColor rgb="FFAFDFAF"/>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color rgb="FF9C0006"/>
      </font>
      <fill>
        <patternFill>
          <bgColor rgb="FFFFC7CE"/>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lor rgb="FF9C0006"/>
      </font>
      <fill>
        <patternFill>
          <bgColor rgb="FFFFC7CE"/>
        </patternFill>
      </fill>
    </dxf>
    <dxf>
      <font>
        <color rgb="FF9C0006"/>
      </font>
      <fill>
        <patternFill>
          <bgColor rgb="FFFFC7CE"/>
        </patternFill>
      </fill>
    </dxf>
    <dxf>
      <fill>
        <patternFill>
          <bgColor indexed="13"/>
        </patternFill>
      </fill>
    </dxf>
    <dxf>
      <font>
        <color rgb="FF9C0006"/>
      </font>
      <fill>
        <patternFill>
          <bgColor rgb="FFFFC7CE"/>
        </patternFill>
      </fill>
    </dxf>
    <dxf>
      <font>
        <color rgb="FF9C0006"/>
      </font>
      <fill>
        <patternFill>
          <bgColor rgb="FFFFC7CE"/>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ont>
        <strike/>
        <color theme="0" tint="-0.34998626667073579"/>
      </font>
    </dxf>
    <dxf>
      <fill>
        <patternFill>
          <bgColor indexed="1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ill>
        <patternFill>
          <bgColor indexed="13"/>
        </patternFill>
      </fill>
    </dxf>
    <dxf>
      <fill>
        <patternFill>
          <bgColor indexed="1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13"/>
        </patternFill>
      </fill>
    </dxf>
    <dxf>
      <fill>
        <patternFill>
          <bgColor indexed="13"/>
        </patternFill>
      </fill>
    </dxf>
    <dxf>
      <fill>
        <patternFill>
          <bgColor indexed="1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s>
  <tableStyles count="1" defaultTableStyle="TableStyleMedium9" defaultPivotStyle="PivotStyleLight16">
    <tableStyle name="Invisible" pivot="0" table="0" count="0" xr9:uid="{23E3DCC7-72E6-4471-AB71-C9E789618BC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CCCCFF"/>
      <rgbColor rgb="00FFFFCC"/>
      <rgbColor rgb="00CCFFFF"/>
      <rgbColor rgb="00660066"/>
      <rgbColor rgb="00FF8080"/>
      <rgbColor rgb="000066CC"/>
      <rgbColor rgb="00CCCCFF"/>
      <rgbColor rgb="00AFDFAF"/>
      <rgbColor rgb="00FFB3B3"/>
      <rgbColor rgb="00FBF9AD"/>
      <rgbColor rgb="0000FFFF"/>
      <rgbColor rgb="00800080"/>
      <rgbColor rgb="00800000"/>
      <rgbColor rgb="00F1F1FF"/>
      <rgbColor rgb="00DDDD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BF9AD"/>
      <color rgb="FFE4ECF4"/>
      <color rgb="FFFFB3B3"/>
      <color rgb="FFAFDFAF"/>
      <color rgb="FFDDDDFF"/>
      <color rgb="FFFFCC99"/>
      <color rgb="FF000066"/>
      <color rgb="FFC4BD97"/>
      <color rgb="FF9C000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85725</xdr:colOff>
      <xdr:row>10</xdr:row>
      <xdr:rowOff>257174</xdr:rowOff>
    </xdr:from>
    <xdr:to>
      <xdr:col>7</xdr:col>
      <xdr:colOff>3624250</xdr:colOff>
      <xdr:row>10</xdr:row>
      <xdr:rowOff>2628899</xdr:rowOff>
    </xdr:to>
    <xdr:pic>
      <xdr:nvPicPr>
        <xdr:cNvPr id="2" name="Picture 2">
          <a:extLst>
            <a:ext uri="{FF2B5EF4-FFF2-40B4-BE49-F238E27FC236}">
              <a16:creationId xmlns:a16="http://schemas.microsoft.com/office/drawing/2014/main" id="{D2DB9210-AB77-435F-A903-A6AE3771DAC5}"/>
            </a:ext>
          </a:extLst>
        </xdr:cNvPr>
        <xdr:cNvPicPr>
          <a:picLocks noChangeAspect="1"/>
        </xdr:cNvPicPr>
      </xdr:nvPicPr>
      <xdr:blipFill rotWithShape="1">
        <a:blip xmlns:r="http://schemas.openxmlformats.org/officeDocument/2006/relationships" r:embed="rId1"/>
        <a:srcRect b="47310"/>
        <a:stretch/>
      </xdr:blipFill>
      <xdr:spPr>
        <a:xfrm>
          <a:off x="1133475" y="3524249"/>
          <a:ext cx="8272450" cy="2371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198120</xdr:colOff>
      <xdr:row>49</xdr:row>
      <xdr:rowOff>0</xdr:rowOff>
    </xdr:from>
    <xdr:to>
      <xdr:col>5</xdr:col>
      <xdr:colOff>3486150</xdr:colOff>
      <xdr:row>49</xdr:row>
      <xdr:rowOff>0</xdr:rowOff>
    </xdr:to>
    <xdr:pic>
      <xdr:nvPicPr>
        <xdr:cNvPr id="2" name="Picture 1">
          <a:extLst>
            <a:ext uri="{FF2B5EF4-FFF2-40B4-BE49-F238E27FC236}">
              <a16:creationId xmlns:a16="http://schemas.microsoft.com/office/drawing/2014/main" id="{EBF95D63-B4E7-415A-BF5E-BA9EBA733F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198120</xdr:colOff>
      <xdr:row>49</xdr:row>
      <xdr:rowOff>0</xdr:rowOff>
    </xdr:from>
    <xdr:ext cx="3291840" cy="0"/>
    <xdr:pic>
      <xdr:nvPicPr>
        <xdr:cNvPr id="3" name="Picture 1">
          <a:extLst>
            <a:ext uri="{FF2B5EF4-FFF2-40B4-BE49-F238E27FC236}">
              <a16:creationId xmlns:a16="http://schemas.microsoft.com/office/drawing/2014/main" id="{8D07679C-57F0-4B84-839B-E2E0719E5F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4" name="Picture 1">
          <a:extLst>
            <a:ext uri="{FF2B5EF4-FFF2-40B4-BE49-F238E27FC236}">
              <a16:creationId xmlns:a16="http://schemas.microsoft.com/office/drawing/2014/main" id="{13E5D726-2E09-45C7-8270-8C6AB10F01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5" name="Picture 1">
          <a:extLst>
            <a:ext uri="{FF2B5EF4-FFF2-40B4-BE49-F238E27FC236}">
              <a16:creationId xmlns:a16="http://schemas.microsoft.com/office/drawing/2014/main" id="{69F0FC92-6924-450A-87A9-1F05B23CA8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6" name="Picture 1">
          <a:extLst>
            <a:ext uri="{FF2B5EF4-FFF2-40B4-BE49-F238E27FC236}">
              <a16:creationId xmlns:a16="http://schemas.microsoft.com/office/drawing/2014/main" id="{BF237D42-FDFD-4807-AB55-72030EA111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7" name="Picture 1">
          <a:extLst>
            <a:ext uri="{FF2B5EF4-FFF2-40B4-BE49-F238E27FC236}">
              <a16:creationId xmlns:a16="http://schemas.microsoft.com/office/drawing/2014/main" id="{7785A08D-9010-4446-8185-B2FB183D58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5007673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8" name="Picture 1">
          <a:extLst>
            <a:ext uri="{FF2B5EF4-FFF2-40B4-BE49-F238E27FC236}">
              <a16:creationId xmlns:a16="http://schemas.microsoft.com/office/drawing/2014/main" id="{A5895074-3BF2-496D-945C-51E04E513B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887658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9" name="Picture 1">
          <a:extLst>
            <a:ext uri="{FF2B5EF4-FFF2-40B4-BE49-F238E27FC236}">
              <a16:creationId xmlns:a16="http://schemas.microsoft.com/office/drawing/2014/main" id="{C08AE169-D22F-4A37-84DF-FF7B3C94EF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887658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0" name="Picture 1">
          <a:extLst>
            <a:ext uri="{FF2B5EF4-FFF2-40B4-BE49-F238E27FC236}">
              <a16:creationId xmlns:a16="http://schemas.microsoft.com/office/drawing/2014/main" id="{4488E731-9B76-4AC6-B5BC-5D1BD08314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78200250"/>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1" name="Picture 1">
          <a:extLst>
            <a:ext uri="{FF2B5EF4-FFF2-40B4-BE49-F238E27FC236}">
              <a16:creationId xmlns:a16="http://schemas.microsoft.com/office/drawing/2014/main" id="{6FC1D391-2B40-4288-BEFA-92908BFAA0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78200250"/>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2" name="Picture 1">
          <a:extLst>
            <a:ext uri="{FF2B5EF4-FFF2-40B4-BE49-F238E27FC236}">
              <a16:creationId xmlns:a16="http://schemas.microsoft.com/office/drawing/2014/main" id="{47E98963-053E-419D-80CE-40B3A95A10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78200250"/>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3" name="Picture 1">
          <a:extLst>
            <a:ext uri="{FF2B5EF4-FFF2-40B4-BE49-F238E27FC236}">
              <a16:creationId xmlns:a16="http://schemas.microsoft.com/office/drawing/2014/main" id="{8074197A-2D10-4483-B8F4-9CDDB0BD48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526637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4" name="Picture 1">
          <a:extLst>
            <a:ext uri="{FF2B5EF4-FFF2-40B4-BE49-F238E27FC236}">
              <a16:creationId xmlns:a16="http://schemas.microsoft.com/office/drawing/2014/main" id="{35AD330E-CD6C-42B7-BA5C-56EF7647E3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855273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15328-B8DB-497B-8E5A-FA6D06F443C6}">
  <dimension ref="A1"/>
  <sheetViews>
    <sheetView workbookViewId="0"/>
  </sheetViews>
  <sheetFormatPr defaultRowHeight="13.2" x14ac:dyDescent="0.25"/>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1F479-1994-480D-9082-3E10187AC715}">
  <sheetPr>
    <tabColor theme="7" tint="0.59999389629810485"/>
  </sheetPr>
  <dimension ref="A1:M132"/>
  <sheetViews>
    <sheetView zoomScaleNormal="100" workbookViewId="0"/>
  </sheetViews>
  <sheetFormatPr defaultColWidth="9.109375" defaultRowHeight="13.8" x14ac:dyDescent="0.25"/>
  <cols>
    <col min="1" max="1" width="0.6640625" style="99" customWidth="1"/>
    <col min="2" max="2" width="6.44140625"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9" width="2" style="99" customWidth="1"/>
    <col min="10" max="10" width="1.6640625" style="99" customWidth="1"/>
    <col min="11" max="11" width="9.6640625" style="118" customWidth="1"/>
    <col min="12" max="12" width="11.33203125" style="170" customWidth="1"/>
    <col min="13" max="13" width="9.6640625" style="117" customWidth="1"/>
    <col min="14" max="16384" width="9.109375" style="99"/>
  </cols>
  <sheetData>
    <row r="1" spans="1:12" ht="17.399999999999999" x14ac:dyDescent="0.25">
      <c r="B1" s="111" t="s">
        <v>572</v>
      </c>
    </row>
    <row r="2" spans="1:12" ht="6" customHeight="1" x14ac:dyDescent="0.25"/>
    <row r="3" spans="1:12" ht="152.25" customHeight="1" x14ac:dyDescent="0.25">
      <c r="B3" s="516" t="s">
        <v>515</v>
      </c>
      <c r="C3" s="516"/>
      <c r="D3" s="516"/>
      <c r="E3" s="516"/>
      <c r="F3" s="516"/>
      <c r="G3" s="516"/>
      <c r="J3" s="84"/>
    </row>
    <row r="4" spans="1:12" ht="6" customHeight="1" x14ac:dyDescent="0.25"/>
    <row r="5" spans="1:12" ht="20.25" customHeight="1" x14ac:dyDescent="0.25">
      <c r="A5" s="98" t="s">
        <v>573</v>
      </c>
      <c r="B5" s="112"/>
      <c r="C5" s="125"/>
      <c r="D5" s="113"/>
      <c r="E5" s="113"/>
      <c r="F5" s="113"/>
      <c r="G5" s="113"/>
      <c r="K5" s="128" t="s">
        <v>517</v>
      </c>
      <c r="L5" s="171" t="s">
        <v>574</v>
      </c>
    </row>
    <row r="6" spans="1:12" ht="6" customHeight="1" x14ac:dyDescent="0.25">
      <c r="K6" s="173"/>
    </row>
    <row r="7" spans="1:12" ht="13.5" customHeight="1" x14ac:dyDescent="0.25">
      <c r="B7" s="114" t="s">
        <v>518</v>
      </c>
      <c r="C7" s="126"/>
      <c r="D7" s="115"/>
      <c r="E7" s="115"/>
      <c r="F7" s="115"/>
      <c r="G7" s="115"/>
      <c r="K7" s="175" t="s">
        <v>519</v>
      </c>
      <c r="L7" s="177" t="s">
        <v>520</v>
      </c>
    </row>
    <row r="8" spans="1:12" ht="18.75" customHeight="1" x14ac:dyDescent="0.25">
      <c r="B8" s="124" t="s">
        <v>575</v>
      </c>
      <c r="C8" s="120" t="s">
        <v>522</v>
      </c>
      <c r="D8" s="495"/>
      <c r="E8" s="497"/>
      <c r="F8" s="496"/>
      <c r="K8" s="223">
        <f>SUM(K15:K119)</f>
        <v>0</v>
      </c>
      <c r="L8" s="181">
        <f>SUM(L15:L280)</f>
        <v>28</v>
      </c>
    </row>
    <row r="9" spans="1:12" ht="6" customHeight="1" x14ac:dyDescent="0.25">
      <c r="B9" s="124"/>
      <c r="K9" s="173"/>
      <c r="L9" s="176"/>
    </row>
    <row r="10" spans="1:12" x14ac:dyDescent="0.25">
      <c r="B10" s="124" t="s">
        <v>576</v>
      </c>
      <c r="C10" s="120" t="s">
        <v>524</v>
      </c>
      <c r="D10" s="498"/>
      <c r="E10" s="499"/>
      <c r="F10" s="499"/>
      <c r="G10" s="500"/>
      <c r="K10" s="173"/>
      <c r="L10" s="176"/>
    </row>
    <row r="11" spans="1:12" ht="13.5" customHeight="1" x14ac:dyDescent="0.25">
      <c r="B11" s="156"/>
      <c r="C11" s="120" t="s">
        <v>525</v>
      </c>
      <c r="F11" s="116"/>
      <c r="K11" s="173"/>
      <c r="L11" s="176"/>
    </row>
    <row r="12" spans="1:12" ht="6" customHeight="1" x14ac:dyDescent="0.25">
      <c r="B12" s="156"/>
      <c r="K12" s="173"/>
      <c r="L12" s="176"/>
    </row>
    <row r="13" spans="1:12" ht="13.5" customHeight="1" x14ac:dyDescent="0.25">
      <c r="B13" s="157" t="s">
        <v>526</v>
      </c>
      <c r="C13" s="126"/>
      <c r="D13" s="115"/>
      <c r="E13" s="115"/>
      <c r="F13" s="115"/>
      <c r="G13" s="115"/>
      <c r="K13" s="128"/>
      <c r="L13" s="176"/>
    </row>
    <row r="14" spans="1:12" ht="6" customHeight="1" x14ac:dyDescent="0.25">
      <c r="B14" s="120"/>
      <c r="K14" s="173"/>
      <c r="L14" s="176"/>
    </row>
    <row r="15" spans="1:12" ht="14.25" customHeight="1" x14ac:dyDescent="0.25">
      <c r="B15" s="124" t="s">
        <v>577</v>
      </c>
      <c r="C15" s="120" t="s">
        <v>526</v>
      </c>
      <c r="F15" s="495"/>
      <c r="G15" s="496"/>
      <c r="J15" s="85"/>
      <c r="K15" s="173">
        <f>IF(F15&lt;&gt;"",VLOOKUP(F15,KOOSTE!$C$34:$D$37,2,FALSE),0)</f>
        <v>0</v>
      </c>
      <c r="L15" s="172">
        <f>KOOSTE!D37</f>
        <v>2</v>
      </c>
    </row>
    <row r="16" spans="1:12" ht="56.25" customHeight="1" x14ac:dyDescent="0.25">
      <c r="B16" s="124" t="s">
        <v>578</v>
      </c>
      <c r="C16" s="501" t="s">
        <v>529</v>
      </c>
      <c r="D16" s="502"/>
      <c r="E16" s="503"/>
      <c r="F16" s="493"/>
      <c r="G16" s="494"/>
      <c r="J16" s="85"/>
      <c r="K16" s="173"/>
    </row>
    <row r="17" spans="1:12" ht="6" customHeight="1" x14ac:dyDescent="0.25">
      <c r="B17" s="120"/>
      <c r="K17" s="173"/>
    </row>
    <row r="18" spans="1:12" x14ac:dyDescent="0.25">
      <c r="B18" s="157" t="s">
        <v>530</v>
      </c>
      <c r="C18" s="126"/>
      <c r="D18" s="115"/>
      <c r="E18" s="115"/>
      <c r="F18" s="115"/>
      <c r="G18" s="115"/>
      <c r="K18" s="173"/>
    </row>
    <row r="19" spans="1:12" ht="6" customHeight="1" x14ac:dyDescent="0.25">
      <c r="B19" s="120"/>
      <c r="K19" s="173"/>
    </row>
    <row r="20" spans="1:12" x14ac:dyDescent="0.25">
      <c r="B20" s="124" t="s">
        <v>579</v>
      </c>
      <c r="C20" s="120" t="s">
        <v>532</v>
      </c>
      <c r="F20" s="495"/>
      <c r="G20" s="496"/>
      <c r="J20" s="85"/>
      <c r="K20" s="173">
        <f>IF(F20&lt;&gt;"",VLOOKUP(F20,KOOSTE!$C$39:$D$43,2,FALSE),0)</f>
        <v>0</v>
      </c>
      <c r="L20" s="172">
        <f>KOOSTE!D43</f>
        <v>4</v>
      </c>
    </row>
    <row r="21" spans="1:12" ht="56.25" customHeight="1" x14ac:dyDescent="0.25">
      <c r="B21" s="124" t="s">
        <v>580</v>
      </c>
      <c r="C21" s="120" t="s">
        <v>534</v>
      </c>
      <c r="F21" s="493"/>
      <c r="G21" s="494"/>
      <c r="J21" s="85"/>
      <c r="K21" s="173"/>
    </row>
    <row r="22" spans="1:12" ht="6" customHeight="1" x14ac:dyDescent="0.25">
      <c r="B22" s="124"/>
      <c r="K22" s="173"/>
    </row>
    <row r="23" spans="1:12" x14ac:dyDescent="0.25">
      <c r="B23" s="124" t="s">
        <v>581</v>
      </c>
      <c r="C23" s="120" t="s">
        <v>536</v>
      </c>
      <c r="F23" s="218"/>
      <c r="G23" s="121" t="s">
        <v>537</v>
      </c>
      <c r="K23" s="173">
        <f>IF(F23&lt;&gt;"",VLOOKUP(F23,KOOSTE!$C$45:$D$50,2,FALSE),0)</f>
        <v>0</v>
      </c>
      <c r="L23" s="172">
        <f>KOOSTE!D50</f>
        <v>3</v>
      </c>
    </row>
    <row r="24" spans="1:12" ht="6" customHeight="1" x14ac:dyDescent="0.25">
      <c r="B24" s="124"/>
      <c r="K24" s="173"/>
    </row>
    <row r="25" spans="1:12" x14ac:dyDescent="0.25">
      <c r="A25" s="192"/>
      <c r="B25" s="114" t="s">
        <v>538</v>
      </c>
      <c r="C25" s="193"/>
      <c r="D25" s="194"/>
      <c r="E25" s="194"/>
      <c r="F25" s="194"/>
      <c r="G25" s="194"/>
      <c r="H25" s="192"/>
      <c r="J25" s="192"/>
      <c r="K25" s="173"/>
    </row>
    <row r="26" spans="1:12" x14ac:dyDescent="0.25">
      <c r="A26" s="192"/>
      <c r="B26" s="192"/>
      <c r="C26" s="195"/>
      <c r="D26" s="192"/>
      <c r="E26" s="192"/>
      <c r="F26" s="192"/>
      <c r="G26" s="192"/>
      <c r="H26" s="192"/>
      <c r="J26" s="192"/>
      <c r="K26" s="173"/>
    </row>
    <row r="27" spans="1:12" x14ac:dyDescent="0.25">
      <c r="A27" s="192"/>
      <c r="B27" s="124" t="s">
        <v>582</v>
      </c>
      <c r="C27" s="120" t="s">
        <v>540</v>
      </c>
      <c r="D27" s="192"/>
      <c r="E27" s="192"/>
      <c r="F27" s="495"/>
      <c r="G27" s="496"/>
      <c r="H27" s="192"/>
      <c r="J27" s="85"/>
      <c r="K27" s="173">
        <f>IF(F27="Kyllä",KOOSTE!D52,0)</f>
        <v>0</v>
      </c>
      <c r="L27" s="172">
        <f>KOOSTE!D52</f>
        <v>3</v>
      </c>
    </row>
    <row r="28" spans="1:12" ht="43.5" customHeight="1" x14ac:dyDescent="0.25">
      <c r="A28" s="192"/>
      <c r="B28" s="124" t="s">
        <v>583</v>
      </c>
      <c r="C28" s="501" t="s">
        <v>584</v>
      </c>
      <c r="D28" s="504"/>
      <c r="E28" s="505"/>
      <c r="F28" s="493"/>
      <c r="G28" s="494"/>
      <c r="H28" s="192"/>
      <c r="J28" s="85"/>
      <c r="K28" s="173"/>
    </row>
    <row r="29" spans="1:12" ht="13.5" customHeight="1" x14ac:dyDescent="0.25">
      <c r="B29" s="157" t="s">
        <v>543</v>
      </c>
      <c r="C29" s="126"/>
      <c r="D29" s="115"/>
      <c r="E29" s="115"/>
      <c r="F29" s="115"/>
      <c r="G29" s="115"/>
      <c r="K29" s="173"/>
    </row>
    <row r="30" spans="1:12" ht="6" customHeight="1" x14ac:dyDescent="0.25">
      <c r="B30" s="120"/>
      <c r="F30" s="116"/>
      <c r="K30" s="173"/>
    </row>
    <row r="31" spans="1:12" ht="27.75" customHeight="1" x14ac:dyDescent="0.25">
      <c r="B31" s="124" t="s">
        <v>585</v>
      </c>
      <c r="C31" s="501" t="s">
        <v>586</v>
      </c>
      <c r="D31" s="501"/>
      <c r="F31" s="495"/>
      <c r="G31" s="496"/>
      <c r="J31" s="85"/>
      <c r="K31" s="173">
        <f>IF(F31&lt;&gt;"",VLOOKUP(F31,KOOSTE!$C$54:$D$58,2,FALSE),0)</f>
        <v>0</v>
      </c>
      <c r="L31" s="172">
        <f>KOOSTE!D$58</f>
        <v>2</v>
      </c>
    </row>
    <row r="32" spans="1:12" ht="56.25" customHeight="1" x14ac:dyDescent="0.25">
      <c r="B32" s="124" t="s">
        <v>587</v>
      </c>
      <c r="C32" s="120" t="s">
        <v>547</v>
      </c>
      <c r="D32" s="120"/>
      <c r="F32" s="493"/>
      <c r="G32" s="494"/>
      <c r="J32" s="85"/>
      <c r="K32" s="173"/>
    </row>
    <row r="33" spans="2:12" ht="6" customHeight="1" x14ac:dyDescent="0.25">
      <c r="B33" s="120"/>
      <c r="D33" s="120"/>
      <c r="K33" s="173"/>
    </row>
    <row r="34" spans="2:12" ht="22.5" customHeight="1" x14ac:dyDescent="0.25">
      <c r="B34" s="124" t="s">
        <v>588</v>
      </c>
      <c r="C34" s="501" t="s">
        <v>549</v>
      </c>
      <c r="D34" s="501"/>
      <c r="F34" s="495"/>
      <c r="G34" s="496"/>
      <c r="J34" s="85"/>
      <c r="K34" s="173">
        <f>IF(F34&lt;&gt;"",VLOOKUP(F34,KOOSTE!$C$54:$D$58,2,FALSE),0)</f>
        <v>0</v>
      </c>
      <c r="L34" s="172">
        <f>KOOSTE!D$58</f>
        <v>2</v>
      </c>
    </row>
    <row r="35" spans="2:12" ht="56.25" customHeight="1" x14ac:dyDescent="0.25">
      <c r="B35" s="124" t="s">
        <v>589</v>
      </c>
      <c r="C35" s="120" t="s">
        <v>547</v>
      </c>
      <c r="D35" s="120"/>
      <c r="F35" s="493"/>
      <c r="G35" s="494"/>
      <c r="J35" s="85"/>
      <c r="K35" s="173"/>
    </row>
    <row r="36" spans="2:12" ht="6" customHeight="1" x14ac:dyDescent="0.25">
      <c r="B36" s="120"/>
      <c r="D36" s="120"/>
      <c r="K36" s="173"/>
    </row>
    <row r="37" spans="2:12" ht="27.75" customHeight="1" x14ac:dyDescent="0.25">
      <c r="B37" s="124" t="s">
        <v>590</v>
      </c>
      <c r="C37" s="501" t="s">
        <v>549</v>
      </c>
      <c r="D37" s="501"/>
      <c r="F37" s="495"/>
      <c r="G37" s="496"/>
      <c r="J37" s="85"/>
      <c r="K37" s="173">
        <f>IF(F37&lt;&gt;"",VLOOKUP(F37,KOOSTE!$C$54:$D$58,2,FALSE),0)</f>
        <v>0</v>
      </c>
      <c r="L37" s="172">
        <f>KOOSTE!D$58</f>
        <v>2</v>
      </c>
    </row>
    <row r="38" spans="2:12" ht="56.25" customHeight="1" x14ac:dyDescent="0.25">
      <c r="B38" s="124" t="s">
        <v>591</v>
      </c>
      <c r="C38" s="120" t="s">
        <v>547</v>
      </c>
      <c r="D38" s="120"/>
      <c r="F38" s="493"/>
      <c r="G38" s="494"/>
      <c r="J38" s="85"/>
      <c r="K38" s="173"/>
    </row>
    <row r="39" spans="2:12" ht="6" customHeight="1" x14ac:dyDescent="0.25">
      <c r="B39" s="120"/>
      <c r="D39" s="120"/>
      <c r="K39" s="173"/>
    </row>
    <row r="40" spans="2:12" x14ac:dyDescent="0.25">
      <c r="B40" s="114" t="s">
        <v>553</v>
      </c>
      <c r="C40" s="126"/>
      <c r="D40" s="115"/>
      <c r="E40" s="115"/>
      <c r="F40" s="115"/>
      <c r="G40" s="115"/>
    </row>
    <row r="41" spans="2:12" ht="6" customHeight="1" x14ac:dyDescent="0.25"/>
    <row r="42" spans="2:12" ht="131.25" customHeight="1" x14ac:dyDescent="0.25">
      <c r="B42" s="517" t="s">
        <v>592</v>
      </c>
      <c r="C42" s="518"/>
      <c r="D42" s="518"/>
      <c r="E42" s="518"/>
      <c r="F42" s="518"/>
      <c r="G42" s="519"/>
      <c r="J42" s="84"/>
      <c r="K42" s="119"/>
    </row>
    <row r="43" spans="2:12" ht="6" customHeight="1" thickBot="1" x14ac:dyDescent="0.3"/>
    <row r="44" spans="2:12" ht="16.5" customHeight="1" x14ac:dyDescent="0.25">
      <c r="B44" s="124" t="s">
        <v>593</v>
      </c>
      <c r="C44" s="127" t="s">
        <v>556</v>
      </c>
      <c r="D44" s="506"/>
      <c r="E44" s="507"/>
      <c r="F44" s="508"/>
      <c r="G44" s="100"/>
      <c r="K44" s="173">
        <f>IF(ISTEXT(D44),X!$C$28,0)</f>
        <v>0</v>
      </c>
      <c r="L44" s="172">
        <f>KOOSTE!D$60</f>
        <v>1</v>
      </c>
    </row>
    <row r="45" spans="2:12" ht="16.5" customHeight="1" x14ac:dyDescent="0.25">
      <c r="C45" s="219" t="s">
        <v>557</v>
      </c>
      <c r="D45" s="498"/>
      <c r="E45" s="499"/>
      <c r="F45" s="500"/>
      <c r="G45" s="101"/>
      <c r="K45" s="173"/>
    </row>
    <row r="46" spans="2:12" ht="26.25" customHeight="1" x14ac:dyDescent="0.25">
      <c r="C46" s="220" t="s">
        <v>558</v>
      </c>
      <c r="D46" s="511"/>
      <c r="E46" s="512"/>
      <c r="F46" s="513"/>
      <c r="G46" s="101"/>
      <c r="K46" s="173"/>
    </row>
    <row r="47" spans="2:12" ht="27.6" x14ac:dyDescent="0.25">
      <c r="C47" s="221" t="s">
        <v>559</v>
      </c>
      <c r="D47" s="511"/>
      <c r="E47" s="512"/>
      <c r="F47" s="513"/>
      <c r="G47" s="101"/>
      <c r="K47" s="173"/>
    </row>
    <row r="48" spans="2:12" x14ac:dyDescent="0.25">
      <c r="C48" s="221" t="s">
        <v>560</v>
      </c>
      <c r="D48" s="511"/>
      <c r="E48" s="512"/>
      <c r="F48" s="513"/>
      <c r="G48" s="101"/>
      <c r="K48" s="173"/>
    </row>
    <row r="49" spans="2:12" ht="38.25" customHeight="1" x14ac:dyDescent="0.25">
      <c r="C49" s="220" t="s">
        <v>561</v>
      </c>
      <c r="D49" s="514"/>
      <c r="E49" s="514"/>
      <c r="F49" s="514"/>
      <c r="G49" s="515"/>
      <c r="K49" s="173"/>
    </row>
    <row r="50" spans="2:12" ht="38.25" customHeight="1" thickBot="1" x14ac:dyDescent="0.3">
      <c r="C50" s="222" t="s">
        <v>562</v>
      </c>
      <c r="D50" s="509"/>
      <c r="E50" s="509"/>
      <c r="F50" s="509"/>
      <c r="G50" s="510"/>
      <c r="K50" s="173"/>
    </row>
    <row r="51" spans="2:12" ht="6" customHeight="1" thickBot="1" x14ac:dyDescent="0.3">
      <c r="K51" s="173"/>
    </row>
    <row r="52" spans="2:12" ht="16.5" customHeight="1" x14ac:dyDescent="0.25">
      <c r="B52" s="124" t="s">
        <v>594</v>
      </c>
      <c r="C52" s="127" t="s">
        <v>556</v>
      </c>
      <c r="D52" s="506"/>
      <c r="E52" s="507"/>
      <c r="F52" s="508"/>
      <c r="G52" s="100"/>
      <c r="K52" s="173">
        <f>IF(ISTEXT(D52),X!$C$28,0)</f>
        <v>0</v>
      </c>
      <c r="L52" s="172">
        <f>KOOSTE!D$60</f>
        <v>1</v>
      </c>
    </row>
    <row r="53" spans="2:12" ht="16.5" customHeight="1" x14ac:dyDescent="0.25">
      <c r="C53" s="219" t="s">
        <v>557</v>
      </c>
      <c r="D53" s="498"/>
      <c r="E53" s="499"/>
      <c r="F53" s="500"/>
      <c r="G53" s="101"/>
      <c r="K53" s="173"/>
    </row>
    <row r="54" spans="2:12" ht="27.75" customHeight="1" x14ac:dyDescent="0.25">
      <c r="C54" s="220" t="s">
        <v>558</v>
      </c>
      <c r="D54" s="511"/>
      <c r="E54" s="512"/>
      <c r="F54" s="513"/>
      <c r="G54" s="101"/>
      <c r="K54" s="173"/>
    </row>
    <row r="55" spans="2:12" ht="27.6" x14ac:dyDescent="0.25">
      <c r="C55" s="221" t="s">
        <v>559</v>
      </c>
      <c r="D55" s="511"/>
      <c r="E55" s="512"/>
      <c r="F55" s="513"/>
      <c r="G55" s="101"/>
      <c r="K55" s="173"/>
    </row>
    <row r="56" spans="2:12" x14ac:dyDescent="0.25">
      <c r="C56" s="221" t="s">
        <v>560</v>
      </c>
      <c r="D56" s="511"/>
      <c r="E56" s="512"/>
      <c r="F56" s="513"/>
      <c r="G56" s="101"/>
      <c r="K56" s="173"/>
    </row>
    <row r="57" spans="2:12" ht="38.25" customHeight="1" x14ac:dyDescent="0.25">
      <c r="C57" s="220" t="s">
        <v>561</v>
      </c>
      <c r="D57" s="514"/>
      <c r="E57" s="514"/>
      <c r="F57" s="514"/>
      <c r="G57" s="515"/>
      <c r="K57" s="173"/>
    </row>
    <row r="58" spans="2:12" ht="38.25" customHeight="1" thickBot="1" x14ac:dyDescent="0.3">
      <c r="C58" s="222" t="s">
        <v>562</v>
      </c>
      <c r="D58" s="509"/>
      <c r="E58" s="509"/>
      <c r="F58" s="509"/>
      <c r="G58" s="510"/>
      <c r="K58" s="173"/>
    </row>
    <row r="59" spans="2:12" ht="6" customHeight="1" thickBot="1" x14ac:dyDescent="0.3">
      <c r="K59" s="173"/>
    </row>
    <row r="60" spans="2:12" ht="16.5" customHeight="1" x14ac:dyDescent="0.25">
      <c r="B60" s="124" t="s">
        <v>595</v>
      </c>
      <c r="C60" s="127" t="s">
        <v>556</v>
      </c>
      <c r="D60" s="506"/>
      <c r="E60" s="507"/>
      <c r="F60" s="508"/>
      <c r="G60" s="100"/>
      <c r="K60" s="173">
        <f>IF(ISTEXT(D60),X!$C$28,0)</f>
        <v>0</v>
      </c>
      <c r="L60" s="172">
        <f>KOOSTE!D$60</f>
        <v>1</v>
      </c>
    </row>
    <row r="61" spans="2:12" ht="16.5" customHeight="1" x14ac:dyDescent="0.25">
      <c r="C61" s="219" t="s">
        <v>557</v>
      </c>
      <c r="D61" s="498"/>
      <c r="E61" s="499"/>
      <c r="F61" s="500"/>
      <c r="G61" s="101"/>
      <c r="K61" s="173"/>
    </row>
    <row r="62" spans="2:12" ht="27.75" customHeight="1" x14ac:dyDescent="0.25">
      <c r="C62" s="220" t="s">
        <v>558</v>
      </c>
      <c r="D62" s="511"/>
      <c r="E62" s="512"/>
      <c r="F62" s="513"/>
      <c r="G62" s="101"/>
      <c r="K62" s="173"/>
    </row>
    <row r="63" spans="2:12" ht="27.6" x14ac:dyDescent="0.25">
      <c r="C63" s="221" t="s">
        <v>559</v>
      </c>
      <c r="D63" s="511"/>
      <c r="E63" s="512"/>
      <c r="F63" s="513"/>
      <c r="G63" s="101"/>
      <c r="K63" s="173"/>
    </row>
    <row r="64" spans="2:12" x14ac:dyDescent="0.25">
      <c r="C64" s="221" t="s">
        <v>560</v>
      </c>
      <c r="D64" s="511"/>
      <c r="E64" s="512"/>
      <c r="F64" s="513"/>
      <c r="G64" s="101"/>
      <c r="K64" s="173"/>
    </row>
    <row r="65" spans="2:12" ht="38.25" customHeight="1" x14ac:dyDescent="0.25">
      <c r="C65" s="220" t="s">
        <v>561</v>
      </c>
      <c r="D65" s="514"/>
      <c r="E65" s="514"/>
      <c r="F65" s="514"/>
      <c r="G65" s="515"/>
      <c r="K65" s="173"/>
    </row>
    <row r="66" spans="2:12" ht="38.25" customHeight="1" thickBot="1" x14ac:dyDescent="0.3">
      <c r="C66" s="222" t="s">
        <v>562</v>
      </c>
      <c r="D66" s="509"/>
      <c r="E66" s="509"/>
      <c r="F66" s="509"/>
      <c r="G66" s="510"/>
      <c r="K66" s="173"/>
    </row>
    <row r="67" spans="2:12" ht="6" customHeight="1" thickBot="1" x14ac:dyDescent="0.3">
      <c r="K67" s="173"/>
    </row>
    <row r="68" spans="2:12" ht="16.5" customHeight="1" x14ac:dyDescent="0.25">
      <c r="B68" s="124" t="s">
        <v>596</v>
      </c>
      <c r="C68" s="127" t="s">
        <v>556</v>
      </c>
      <c r="D68" s="506"/>
      <c r="E68" s="507"/>
      <c r="F68" s="508"/>
      <c r="G68" s="100"/>
      <c r="K68" s="173">
        <f>IF(ISTEXT(D68),X!$C$28,0)</f>
        <v>0</v>
      </c>
      <c r="L68" s="172">
        <f>KOOSTE!D$60</f>
        <v>1</v>
      </c>
    </row>
    <row r="69" spans="2:12" ht="16.5" customHeight="1" x14ac:dyDescent="0.25">
      <c r="C69" s="219" t="s">
        <v>557</v>
      </c>
      <c r="D69" s="498"/>
      <c r="E69" s="499"/>
      <c r="F69" s="500"/>
      <c r="G69" s="101"/>
      <c r="K69" s="173"/>
    </row>
    <row r="70" spans="2:12" ht="27.75" customHeight="1" x14ac:dyDescent="0.25">
      <c r="C70" s="220" t="s">
        <v>558</v>
      </c>
      <c r="D70" s="511"/>
      <c r="E70" s="512"/>
      <c r="F70" s="513"/>
      <c r="G70" s="101"/>
      <c r="K70" s="173"/>
    </row>
    <row r="71" spans="2:12" ht="27.6" x14ac:dyDescent="0.25">
      <c r="C71" s="221" t="s">
        <v>559</v>
      </c>
      <c r="D71" s="511"/>
      <c r="E71" s="512"/>
      <c r="F71" s="513"/>
      <c r="G71" s="101"/>
      <c r="K71" s="173"/>
    </row>
    <row r="72" spans="2:12" x14ac:dyDescent="0.25">
      <c r="C72" s="221" t="s">
        <v>560</v>
      </c>
      <c r="D72" s="511"/>
      <c r="E72" s="512"/>
      <c r="F72" s="513"/>
      <c r="G72" s="101"/>
      <c r="K72" s="173"/>
    </row>
    <row r="73" spans="2:12" ht="38.25" customHeight="1" x14ac:dyDescent="0.25">
      <c r="C73" s="220" t="s">
        <v>561</v>
      </c>
      <c r="D73" s="514"/>
      <c r="E73" s="514"/>
      <c r="F73" s="514"/>
      <c r="G73" s="515"/>
      <c r="K73" s="173"/>
    </row>
    <row r="74" spans="2:12" ht="38.25" customHeight="1" thickBot="1" x14ac:dyDescent="0.3">
      <c r="C74" s="222" t="s">
        <v>562</v>
      </c>
      <c r="D74" s="509"/>
      <c r="E74" s="509"/>
      <c r="F74" s="509"/>
      <c r="G74" s="510"/>
      <c r="K74" s="173"/>
    </row>
    <row r="75" spans="2:12" ht="6" customHeight="1" thickBot="1" x14ac:dyDescent="0.3">
      <c r="K75" s="173"/>
    </row>
    <row r="76" spans="2:12" ht="16.5" customHeight="1" x14ac:dyDescent="0.25">
      <c r="B76" s="124" t="s">
        <v>597</v>
      </c>
      <c r="C76" s="127" t="s">
        <v>556</v>
      </c>
      <c r="D76" s="506"/>
      <c r="E76" s="507"/>
      <c r="F76" s="508"/>
      <c r="G76" s="100"/>
      <c r="K76" s="173">
        <f>IF(ISTEXT(D76),X!$C$28,0)</f>
        <v>0</v>
      </c>
      <c r="L76" s="172">
        <f>KOOSTE!D$60</f>
        <v>1</v>
      </c>
    </row>
    <row r="77" spans="2:12" ht="16.5" customHeight="1" x14ac:dyDescent="0.25">
      <c r="C77" s="219" t="s">
        <v>557</v>
      </c>
      <c r="D77" s="498"/>
      <c r="E77" s="499"/>
      <c r="F77" s="500"/>
      <c r="G77" s="101"/>
      <c r="K77" s="173"/>
    </row>
    <row r="78" spans="2:12" ht="31.5" customHeight="1" x14ac:dyDescent="0.25">
      <c r="C78" s="220" t="s">
        <v>558</v>
      </c>
      <c r="D78" s="511"/>
      <c r="E78" s="512"/>
      <c r="F78" s="513"/>
      <c r="G78" s="101"/>
      <c r="K78" s="173"/>
    </row>
    <row r="79" spans="2:12" ht="27.6" x14ac:dyDescent="0.25">
      <c r="C79" s="221" t="s">
        <v>559</v>
      </c>
      <c r="D79" s="511"/>
      <c r="E79" s="512"/>
      <c r="F79" s="513"/>
      <c r="G79" s="101"/>
      <c r="K79" s="173"/>
    </row>
    <row r="80" spans="2:12" x14ac:dyDescent="0.25">
      <c r="C80" s="221" t="s">
        <v>560</v>
      </c>
      <c r="D80" s="511"/>
      <c r="E80" s="512"/>
      <c r="F80" s="513"/>
      <c r="G80" s="101"/>
      <c r="K80" s="173"/>
    </row>
    <row r="81" spans="2:12" ht="38.25" customHeight="1" x14ac:dyDescent="0.25">
      <c r="C81" s="220" t="s">
        <v>561</v>
      </c>
      <c r="D81" s="514"/>
      <c r="E81" s="514"/>
      <c r="F81" s="514"/>
      <c r="G81" s="515"/>
      <c r="K81" s="173"/>
    </row>
    <row r="82" spans="2:12" ht="38.25" customHeight="1" thickBot="1" x14ac:dyDescent="0.3">
      <c r="C82" s="222" t="s">
        <v>562</v>
      </c>
      <c r="D82" s="509"/>
      <c r="E82" s="509"/>
      <c r="F82" s="509"/>
      <c r="G82" s="510"/>
      <c r="K82" s="173"/>
    </row>
    <row r="83" spans="2:12" ht="6" customHeight="1" thickBot="1" x14ac:dyDescent="0.3">
      <c r="K83" s="173"/>
    </row>
    <row r="84" spans="2:12" ht="16.5" customHeight="1" x14ac:dyDescent="0.25">
      <c r="B84" s="124" t="s">
        <v>598</v>
      </c>
      <c r="C84" s="127" t="s">
        <v>556</v>
      </c>
      <c r="D84" s="506"/>
      <c r="E84" s="507"/>
      <c r="F84" s="508"/>
      <c r="G84" s="100"/>
      <c r="K84" s="173">
        <f>IF(ISTEXT(D84),X!$C$28,0)</f>
        <v>0</v>
      </c>
      <c r="L84" s="172">
        <f>KOOSTE!D$60</f>
        <v>1</v>
      </c>
    </row>
    <row r="85" spans="2:12" ht="16.5" customHeight="1" x14ac:dyDescent="0.25">
      <c r="C85" s="219" t="s">
        <v>557</v>
      </c>
      <c r="D85" s="498"/>
      <c r="E85" s="499"/>
      <c r="F85" s="500"/>
      <c r="G85" s="101"/>
      <c r="K85" s="173"/>
    </row>
    <row r="86" spans="2:12" ht="30" customHeight="1" x14ac:dyDescent="0.25">
      <c r="C86" s="220" t="s">
        <v>558</v>
      </c>
      <c r="D86" s="511"/>
      <c r="E86" s="512"/>
      <c r="F86" s="513"/>
      <c r="G86" s="101"/>
      <c r="K86" s="173"/>
    </row>
    <row r="87" spans="2:12" ht="27.6" x14ac:dyDescent="0.25">
      <c r="C87" s="221" t="s">
        <v>559</v>
      </c>
      <c r="D87" s="511"/>
      <c r="E87" s="512"/>
      <c r="F87" s="513"/>
      <c r="G87" s="101"/>
      <c r="K87" s="173"/>
    </row>
    <row r="88" spans="2:12" x14ac:dyDescent="0.25">
      <c r="C88" s="221" t="s">
        <v>560</v>
      </c>
      <c r="D88" s="511"/>
      <c r="E88" s="512"/>
      <c r="F88" s="513"/>
      <c r="G88" s="101"/>
      <c r="K88" s="173"/>
    </row>
    <row r="89" spans="2:12" ht="38.25" customHeight="1" x14ac:dyDescent="0.25">
      <c r="C89" s="220" t="s">
        <v>561</v>
      </c>
      <c r="D89" s="514"/>
      <c r="E89" s="514"/>
      <c r="F89" s="514"/>
      <c r="G89" s="515"/>
      <c r="K89" s="173"/>
    </row>
    <row r="90" spans="2:12" ht="38.25" customHeight="1" thickBot="1" x14ac:dyDescent="0.3">
      <c r="C90" s="222" t="s">
        <v>562</v>
      </c>
      <c r="D90" s="509"/>
      <c r="E90" s="509"/>
      <c r="F90" s="509"/>
      <c r="G90" s="510"/>
      <c r="K90" s="173"/>
    </row>
    <row r="91" spans="2:12" ht="6" customHeight="1" thickBot="1" x14ac:dyDescent="0.3">
      <c r="K91" s="173"/>
    </row>
    <row r="92" spans="2:12" ht="16.5" customHeight="1" x14ac:dyDescent="0.25">
      <c r="B92" s="124" t="s">
        <v>599</v>
      </c>
      <c r="C92" s="127" t="s">
        <v>556</v>
      </c>
      <c r="D92" s="506"/>
      <c r="E92" s="507"/>
      <c r="F92" s="508"/>
      <c r="G92" s="100"/>
      <c r="K92" s="173">
        <f>IF(ISTEXT(D92),X!$C$28,0)</f>
        <v>0</v>
      </c>
      <c r="L92" s="172">
        <f>KOOSTE!D$60</f>
        <v>1</v>
      </c>
    </row>
    <row r="93" spans="2:12" ht="16.5" customHeight="1" x14ac:dyDescent="0.25">
      <c r="C93" s="219" t="s">
        <v>557</v>
      </c>
      <c r="D93" s="498"/>
      <c r="E93" s="499"/>
      <c r="F93" s="500"/>
      <c r="G93" s="101"/>
      <c r="K93" s="173"/>
    </row>
    <row r="94" spans="2:12" ht="29.25" customHeight="1" x14ac:dyDescent="0.25">
      <c r="C94" s="220" t="s">
        <v>558</v>
      </c>
      <c r="D94" s="511"/>
      <c r="E94" s="512"/>
      <c r="F94" s="513"/>
      <c r="G94" s="101"/>
      <c r="K94" s="173"/>
    </row>
    <row r="95" spans="2:12" ht="27.6" x14ac:dyDescent="0.25">
      <c r="C95" s="221" t="s">
        <v>559</v>
      </c>
      <c r="D95" s="511"/>
      <c r="E95" s="512"/>
      <c r="F95" s="513"/>
      <c r="G95" s="101"/>
      <c r="K95" s="173"/>
    </row>
    <row r="96" spans="2:12" x14ac:dyDescent="0.25">
      <c r="C96" s="221" t="s">
        <v>560</v>
      </c>
      <c r="D96" s="511"/>
      <c r="E96" s="512"/>
      <c r="F96" s="513"/>
      <c r="G96" s="101"/>
      <c r="K96" s="173"/>
    </row>
    <row r="97" spans="2:12" ht="38.25" customHeight="1" x14ac:dyDescent="0.25">
      <c r="C97" s="220" t="s">
        <v>561</v>
      </c>
      <c r="D97" s="514"/>
      <c r="E97" s="514"/>
      <c r="F97" s="514"/>
      <c r="G97" s="515"/>
      <c r="K97" s="173"/>
    </row>
    <row r="98" spans="2:12" ht="38.25" customHeight="1" thickBot="1" x14ac:dyDescent="0.3">
      <c r="C98" s="222" t="s">
        <v>562</v>
      </c>
      <c r="D98" s="509"/>
      <c r="E98" s="509"/>
      <c r="F98" s="509"/>
      <c r="G98" s="510"/>
      <c r="K98" s="173"/>
    </row>
    <row r="99" spans="2:12" ht="6" customHeight="1" thickBot="1" x14ac:dyDescent="0.3">
      <c r="K99" s="173"/>
    </row>
    <row r="100" spans="2:12" ht="16.5" customHeight="1" x14ac:dyDescent="0.25">
      <c r="B100" s="124" t="s">
        <v>600</v>
      </c>
      <c r="C100" s="127" t="s">
        <v>556</v>
      </c>
      <c r="D100" s="506"/>
      <c r="E100" s="507"/>
      <c r="F100" s="508"/>
      <c r="G100" s="100"/>
      <c r="K100" s="173">
        <f>IF(ISTEXT(D100),X!$C$28,0)</f>
        <v>0</v>
      </c>
      <c r="L100" s="172">
        <f>KOOSTE!D$60</f>
        <v>1</v>
      </c>
    </row>
    <row r="101" spans="2:12" ht="16.5" customHeight="1" x14ac:dyDescent="0.25">
      <c r="C101" s="219" t="s">
        <v>557</v>
      </c>
      <c r="D101" s="498"/>
      <c r="E101" s="499"/>
      <c r="F101" s="500"/>
      <c r="G101" s="101"/>
      <c r="K101" s="173"/>
    </row>
    <row r="102" spans="2:12" ht="34.5" customHeight="1" x14ac:dyDescent="0.25">
      <c r="C102" s="220" t="s">
        <v>558</v>
      </c>
      <c r="D102" s="511"/>
      <c r="E102" s="512"/>
      <c r="F102" s="513"/>
      <c r="G102" s="101"/>
      <c r="K102" s="173"/>
    </row>
    <row r="103" spans="2:12" ht="27.6" x14ac:dyDescent="0.25">
      <c r="C103" s="221" t="s">
        <v>559</v>
      </c>
      <c r="D103" s="511"/>
      <c r="E103" s="512"/>
      <c r="F103" s="513"/>
      <c r="G103" s="101"/>
      <c r="K103" s="173"/>
    </row>
    <row r="104" spans="2:12" x14ac:dyDescent="0.25">
      <c r="C104" s="221" t="s">
        <v>560</v>
      </c>
      <c r="D104" s="511"/>
      <c r="E104" s="512"/>
      <c r="F104" s="513"/>
      <c r="G104" s="101"/>
      <c r="K104" s="173"/>
    </row>
    <row r="105" spans="2:12" ht="38.25" customHeight="1" x14ac:dyDescent="0.25">
      <c r="C105" s="220" t="s">
        <v>561</v>
      </c>
      <c r="D105" s="514"/>
      <c r="E105" s="514"/>
      <c r="F105" s="514"/>
      <c r="G105" s="515"/>
      <c r="K105" s="173"/>
    </row>
    <row r="106" spans="2:12" ht="38.25" customHeight="1" thickBot="1" x14ac:dyDescent="0.3">
      <c r="C106" s="222" t="s">
        <v>562</v>
      </c>
      <c r="D106" s="509"/>
      <c r="E106" s="509"/>
      <c r="F106" s="509"/>
      <c r="G106" s="510"/>
      <c r="K106" s="173"/>
    </row>
    <row r="107" spans="2:12" ht="6" customHeight="1" thickBot="1" x14ac:dyDescent="0.3">
      <c r="K107" s="173"/>
    </row>
    <row r="108" spans="2:12" ht="16.5" customHeight="1" x14ac:dyDescent="0.25">
      <c r="B108" s="124" t="s">
        <v>601</v>
      </c>
      <c r="C108" s="127" t="s">
        <v>556</v>
      </c>
      <c r="D108" s="506"/>
      <c r="E108" s="507"/>
      <c r="F108" s="508"/>
      <c r="G108" s="100"/>
      <c r="K108" s="173">
        <f>IF(ISTEXT(D108),X!$C$28,0)</f>
        <v>0</v>
      </c>
      <c r="L108" s="172">
        <f>KOOSTE!D$60</f>
        <v>1</v>
      </c>
    </row>
    <row r="109" spans="2:12" ht="16.5" customHeight="1" x14ac:dyDescent="0.25">
      <c r="C109" s="219" t="s">
        <v>557</v>
      </c>
      <c r="D109" s="498"/>
      <c r="E109" s="499"/>
      <c r="F109" s="500"/>
      <c r="G109" s="101"/>
      <c r="K109" s="173"/>
    </row>
    <row r="110" spans="2:12" ht="27.75" customHeight="1" x14ac:dyDescent="0.25">
      <c r="C110" s="220" t="s">
        <v>558</v>
      </c>
      <c r="D110" s="511"/>
      <c r="E110" s="512"/>
      <c r="F110" s="513"/>
      <c r="G110" s="101"/>
      <c r="K110" s="173"/>
    </row>
    <row r="111" spans="2:12" ht="27.6" x14ac:dyDescent="0.25">
      <c r="C111" s="221" t="s">
        <v>559</v>
      </c>
      <c r="D111" s="511"/>
      <c r="E111" s="512"/>
      <c r="F111" s="513"/>
      <c r="G111" s="101"/>
      <c r="K111" s="173"/>
    </row>
    <row r="112" spans="2:12" x14ac:dyDescent="0.25">
      <c r="C112" s="221" t="s">
        <v>560</v>
      </c>
      <c r="D112" s="511"/>
      <c r="E112" s="512"/>
      <c r="F112" s="513"/>
      <c r="G112" s="101"/>
      <c r="K112" s="173"/>
    </row>
    <row r="113" spans="2:12" ht="38.25" customHeight="1" x14ac:dyDescent="0.25">
      <c r="C113" s="220" t="s">
        <v>561</v>
      </c>
      <c r="D113" s="514"/>
      <c r="E113" s="514"/>
      <c r="F113" s="514"/>
      <c r="G113" s="515"/>
      <c r="K113" s="173"/>
    </row>
    <row r="114" spans="2:12" ht="38.25" customHeight="1" thickBot="1" x14ac:dyDescent="0.3">
      <c r="C114" s="222" t="s">
        <v>562</v>
      </c>
      <c r="D114" s="509"/>
      <c r="E114" s="509"/>
      <c r="F114" s="509"/>
      <c r="G114" s="510"/>
      <c r="K114" s="173"/>
    </row>
    <row r="115" spans="2:12" ht="6" customHeight="1" thickBot="1" x14ac:dyDescent="0.3">
      <c r="K115" s="173"/>
    </row>
    <row r="116" spans="2:12" ht="16.5" customHeight="1" x14ac:dyDescent="0.25">
      <c r="B116" s="124" t="s">
        <v>602</v>
      </c>
      <c r="C116" s="127" t="s">
        <v>556</v>
      </c>
      <c r="D116" s="506"/>
      <c r="E116" s="507"/>
      <c r="F116" s="508"/>
      <c r="G116" s="100"/>
      <c r="K116" s="173">
        <f>IF(ISTEXT(D116),X!$C$28,0)</f>
        <v>0</v>
      </c>
      <c r="L116" s="172">
        <f>KOOSTE!D$60</f>
        <v>1</v>
      </c>
    </row>
    <row r="117" spans="2:12" ht="16.5" customHeight="1" x14ac:dyDescent="0.25">
      <c r="C117" s="219" t="s">
        <v>557</v>
      </c>
      <c r="D117" s="498"/>
      <c r="E117" s="499"/>
      <c r="F117" s="500"/>
      <c r="G117" s="101"/>
      <c r="K117" s="173"/>
    </row>
    <row r="118" spans="2:12" ht="16.5" customHeight="1" x14ac:dyDescent="0.25">
      <c r="C118" s="219" t="s">
        <v>558</v>
      </c>
      <c r="D118" s="511"/>
      <c r="E118" s="512"/>
      <c r="F118" s="513"/>
      <c r="G118" s="101"/>
      <c r="K118" s="173"/>
    </row>
    <row r="119" spans="2:12" ht="27.6" x14ac:dyDescent="0.25">
      <c r="C119" s="221" t="s">
        <v>559</v>
      </c>
      <c r="D119" s="511"/>
      <c r="E119" s="512"/>
      <c r="F119" s="513"/>
      <c r="G119" s="101"/>
      <c r="K119" s="173"/>
    </row>
    <row r="120" spans="2:12" x14ac:dyDescent="0.25">
      <c r="C120" s="221" t="s">
        <v>560</v>
      </c>
      <c r="D120" s="511"/>
      <c r="E120" s="512"/>
      <c r="F120" s="513"/>
      <c r="G120" s="101"/>
      <c r="K120" s="173"/>
    </row>
    <row r="121" spans="2:12" ht="38.25" customHeight="1" x14ac:dyDescent="0.25">
      <c r="C121" s="220" t="s">
        <v>561</v>
      </c>
      <c r="D121" s="514"/>
      <c r="E121" s="514"/>
      <c r="F121" s="514"/>
      <c r="G121" s="515"/>
      <c r="K121" s="173"/>
    </row>
    <row r="122" spans="2:12" ht="38.25" customHeight="1" thickBot="1" x14ac:dyDescent="0.3">
      <c r="C122" s="222" t="s">
        <v>562</v>
      </c>
      <c r="D122" s="509"/>
      <c r="E122" s="509"/>
      <c r="F122" s="509"/>
      <c r="G122" s="510"/>
      <c r="K122" s="173"/>
    </row>
    <row r="124" spans="2:12" x14ac:dyDescent="0.25">
      <c r="B124" s="124"/>
    </row>
    <row r="132" spans="2:2" x14ac:dyDescent="0.25">
      <c r="B132" s="124"/>
    </row>
  </sheetData>
  <mergeCells count="91">
    <mergeCell ref="F38:G38"/>
    <mergeCell ref="F34:G34"/>
    <mergeCell ref="F27:G27"/>
    <mergeCell ref="C28:E28"/>
    <mergeCell ref="F28:G28"/>
    <mergeCell ref="C31:D31"/>
    <mergeCell ref="B42:G42"/>
    <mergeCell ref="D44:F44"/>
    <mergeCell ref="B3:G3"/>
    <mergeCell ref="D8:F8"/>
    <mergeCell ref="D10:G10"/>
    <mergeCell ref="F15:G15"/>
    <mergeCell ref="C16:E16"/>
    <mergeCell ref="F16:G16"/>
    <mergeCell ref="F35:G35"/>
    <mergeCell ref="C37:D37"/>
    <mergeCell ref="F37:G37"/>
    <mergeCell ref="F20:G20"/>
    <mergeCell ref="F21:G21"/>
    <mergeCell ref="F31:G31"/>
    <mergeCell ref="F32:G32"/>
    <mergeCell ref="C34:D34"/>
    <mergeCell ref="D57:G57"/>
    <mergeCell ref="D45:F45"/>
    <mergeCell ref="D46:F46"/>
    <mergeCell ref="D47:F47"/>
    <mergeCell ref="D48:F48"/>
    <mergeCell ref="D49:G49"/>
    <mergeCell ref="D50:G50"/>
    <mergeCell ref="D52:F52"/>
    <mergeCell ref="D53:F53"/>
    <mergeCell ref="D54:F54"/>
    <mergeCell ref="D55:F55"/>
    <mergeCell ref="D56:F56"/>
    <mergeCell ref="D71:F71"/>
    <mergeCell ref="D58:G58"/>
    <mergeCell ref="D60:F60"/>
    <mergeCell ref="D61:F61"/>
    <mergeCell ref="D62:F62"/>
    <mergeCell ref="D63:F63"/>
    <mergeCell ref="D64:F64"/>
    <mergeCell ref="D65:G65"/>
    <mergeCell ref="D66:G66"/>
    <mergeCell ref="D68:F68"/>
    <mergeCell ref="D69:F69"/>
    <mergeCell ref="D70:F70"/>
    <mergeCell ref="D102:F102"/>
    <mergeCell ref="D103:F103"/>
    <mergeCell ref="D72:F72"/>
    <mergeCell ref="D73:G73"/>
    <mergeCell ref="D74:G74"/>
    <mergeCell ref="D76:F76"/>
    <mergeCell ref="D77:F77"/>
    <mergeCell ref="D78:F78"/>
    <mergeCell ref="D85:F85"/>
    <mergeCell ref="D84:F84"/>
    <mergeCell ref="D86:F86"/>
    <mergeCell ref="D87:F87"/>
    <mergeCell ref="D88:F88"/>
    <mergeCell ref="D89:G89"/>
    <mergeCell ref="D90:G90"/>
    <mergeCell ref="D122:G122"/>
    <mergeCell ref="D113:G113"/>
    <mergeCell ref="D114:G114"/>
    <mergeCell ref="D116:F116"/>
    <mergeCell ref="D117:F117"/>
    <mergeCell ref="D118:F118"/>
    <mergeCell ref="D119:F119"/>
    <mergeCell ref="D120:F120"/>
    <mergeCell ref="D121:G121"/>
    <mergeCell ref="D106:G106"/>
    <mergeCell ref="D108:F108"/>
    <mergeCell ref="D109:F109"/>
    <mergeCell ref="D110:F110"/>
    <mergeCell ref="D111:F111"/>
    <mergeCell ref="D112:F112"/>
    <mergeCell ref="D100:F100"/>
    <mergeCell ref="D101:F101"/>
    <mergeCell ref="D92:F92"/>
    <mergeCell ref="D79:F79"/>
    <mergeCell ref="D104:F104"/>
    <mergeCell ref="D105:G105"/>
    <mergeCell ref="D93:F93"/>
    <mergeCell ref="D94:F94"/>
    <mergeCell ref="D95:F95"/>
    <mergeCell ref="D96:F96"/>
    <mergeCell ref="D97:G97"/>
    <mergeCell ref="D98:G98"/>
    <mergeCell ref="D80:F80"/>
    <mergeCell ref="D81:G81"/>
    <mergeCell ref="D82:G82"/>
  </mergeCells>
  <conditionalFormatting sqref="J3">
    <cfRule type="cellIs" dxfId="99" priority="58" operator="equal">
      <formula>"Määritä arvo"</formula>
    </cfRule>
  </conditionalFormatting>
  <conditionalFormatting sqref="J42">
    <cfRule type="cellIs" dxfId="98" priority="59" operator="equal">
      <formula>"Määritä arvo"</formula>
    </cfRule>
  </conditionalFormatting>
  <dataValidations count="1">
    <dataValidation type="list" allowBlank="1" showInputMessage="1" showErrorMessage="1" sqref="F27:G27" xr:uid="{E05780AB-71DD-4C93-8959-309D5AC5DDB7}">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570FFC53-B83E-4CFD-B174-48C9EDB9D2BE}">
          <x14:formula1>
            <xm:f>X!$B$15:$B$20</xm:f>
          </x14:formula1>
          <xm:sqref>F23</xm:sqref>
        </x14:dataValidation>
        <x14:dataValidation type="list" allowBlank="1" showInputMessage="1" showErrorMessage="1" xr:uid="{1D1C9D81-4BFE-47AD-BC77-BCABF56E771B}">
          <x14:formula1>
            <xm:f>X!$B$9:$B$13</xm:f>
          </x14:formula1>
          <xm:sqref>F20:G20</xm:sqref>
        </x14:dataValidation>
        <x14:dataValidation type="list" allowBlank="1" showInputMessage="1" showErrorMessage="1" xr:uid="{62311889-9623-4260-8073-724C1512A85F}">
          <x14:formula1>
            <xm:f>X!$B$22:$B$26</xm:f>
          </x14:formula1>
          <xm:sqref>F34:G34 F37:G37 F31:G31</xm:sqref>
        </x14:dataValidation>
        <x14:dataValidation type="list" allowBlank="1" showInputMessage="1" showErrorMessage="1" xr:uid="{550991DF-1F01-4549-BD23-75429949BF04}">
          <x14:formula1>
            <xm:f>X!$B$4:$B$7</xm:f>
          </x14:formula1>
          <xm:sqref>F15:G15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2EF35-72D5-4A52-98B5-89BDDDA6FAA1}">
  <sheetPr>
    <tabColor theme="7" tint="0.59999389629810485"/>
  </sheetPr>
  <dimension ref="A1:M132"/>
  <sheetViews>
    <sheetView zoomScaleNormal="100" workbookViewId="0"/>
  </sheetViews>
  <sheetFormatPr defaultColWidth="9.109375" defaultRowHeight="13.8" x14ac:dyDescent="0.25"/>
  <cols>
    <col min="1" max="1" width="0.6640625" style="99" customWidth="1"/>
    <col min="2" max="2" width="6"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10" width="2" style="99" customWidth="1"/>
    <col min="11" max="11" width="9.109375" style="118" customWidth="1"/>
    <col min="12" max="12" width="12.6640625" style="176" customWidth="1"/>
    <col min="13" max="13" width="9.109375" style="117"/>
    <col min="14" max="16384" width="9.109375" style="99"/>
  </cols>
  <sheetData>
    <row r="1" spans="1:13" ht="17.399999999999999" x14ac:dyDescent="0.25">
      <c r="B1" s="111" t="s">
        <v>603</v>
      </c>
    </row>
    <row r="2" spans="1:13" ht="6" customHeight="1" x14ac:dyDescent="0.25"/>
    <row r="3" spans="1:13" ht="152.25" customHeight="1" x14ac:dyDescent="0.25">
      <c r="B3" s="516" t="s">
        <v>515</v>
      </c>
      <c r="C3" s="516"/>
      <c r="D3" s="516"/>
      <c r="E3" s="516"/>
      <c r="F3" s="516"/>
      <c r="G3" s="516"/>
      <c r="J3" s="84"/>
    </row>
    <row r="4" spans="1:13" ht="6" customHeight="1" x14ac:dyDescent="0.25"/>
    <row r="5" spans="1:13" s="343" customFormat="1" ht="20.25" customHeight="1" x14ac:dyDescent="0.25">
      <c r="A5" s="98" t="s">
        <v>604</v>
      </c>
      <c r="B5" s="98"/>
      <c r="C5" s="341"/>
      <c r="D5" s="342"/>
      <c r="E5" s="342"/>
      <c r="F5" s="342"/>
      <c r="G5" s="342"/>
      <c r="K5" s="344" t="s">
        <v>517</v>
      </c>
      <c r="L5" s="171"/>
      <c r="M5" s="170"/>
    </row>
    <row r="6" spans="1:13" ht="6" customHeight="1" x14ac:dyDescent="0.25">
      <c r="K6" s="173"/>
    </row>
    <row r="7" spans="1:13" ht="13.5" customHeight="1" x14ac:dyDescent="0.25">
      <c r="B7" s="114" t="s">
        <v>518</v>
      </c>
      <c r="C7" s="126"/>
      <c r="D7" s="115"/>
      <c r="E7" s="115"/>
      <c r="F7" s="115"/>
      <c r="G7" s="115"/>
      <c r="K7" s="178" t="s">
        <v>519</v>
      </c>
      <c r="L7" s="177" t="s">
        <v>520</v>
      </c>
    </row>
    <row r="8" spans="1:13" ht="18.75" customHeight="1" x14ac:dyDescent="0.25">
      <c r="B8" s="122" t="s">
        <v>605</v>
      </c>
      <c r="C8" s="120" t="s">
        <v>522</v>
      </c>
      <c r="D8" s="495"/>
      <c r="E8" s="497"/>
      <c r="F8" s="496"/>
      <c r="K8" s="223">
        <f>SUM(K15:K122)</f>
        <v>0</v>
      </c>
      <c r="L8" s="181">
        <f>SUM(L15:L287)</f>
        <v>28</v>
      </c>
    </row>
    <row r="9" spans="1:13" ht="6" customHeight="1" x14ac:dyDescent="0.25">
      <c r="B9" s="122"/>
      <c r="K9" s="173"/>
    </row>
    <row r="10" spans="1:13" x14ac:dyDescent="0.25">
      <c r="B10" s="122" t="s">
        <v>606</v>
      </c>
      <c r="C10" s="120" t="s">
        <v>524</v>
      </c>
      <c r="D10" s="498"/>
      <c r="E10" s="499"/>
      <c r="F10" s="499"/>
      <c r="G10" s="500"/>
      <c r="K10" s="173"/>
    </row>
    <row r="11" spans="1:13" ht="13.5" customHeight="1" x14ac:dyDescent="0.25">
      <c r="B11" s="123"/>
      <c r="C11" s="120" t="s">
        <v>525</v>
      </c>
      <c r="F11" s="116"/>
      <c r="K11" s="173"/>
    </row>
    <row r="12" spans="1:13" ht="6" customHeight="1" x14ac:dyDescent="0.25">
      <c r="B12" s="123"/>
      <c r="K12" s="173"/>
    </row>
    <row r="13" spans="1:13" ht="13.5" customHeight="1" x14ac:dyDescent="0.25">
      <c r="B13" s="114" t="s">
        <v>526</v>
      </c>
      <c r="C13" s="126"/>
      <c r="D13" s="115"/>
      <c r="E13" s="115"/>
      <c r="F13" s="115"/>
      <c r="G13" s="115"/>
      <c r="K13" s="128"/>
    </row>
    <row r="14" spans="1:13" ht="6" customHeight="1" x14ac:dyDescent="0.25">
      <c r="K14" s="173"/>
    </row>
    <row r="15" spans="1:13" ht="14.25" customHeight="1" x14ac:dyDescent="0.25">
      <c r="B15" s="124" t="s">
        <v>607</v>
      </c>
      <c r="C15" s="120" t="s">
        <v>526</v>
      </c>
      <c r="F15" s="495"/>
      <c r="G15" s="496"/>
      <c r="J15" s="85"/>
      <c r="K15" s="173">
        <f>IF(F15&lt;&gt;"",VLOOKUP(F15,KOOSTE!$C$34:$D$37,2,FALSE),0)</f>
        <v>0</v>
      </c>
      <c r="L15" s="172">
        <f>KOOSTE!D37</f>
        <v>2</v>
      </c>
    </row>
    <row r="16" spans="1:13" ht="56.25" customHeight="1" x14ac:dyDescent="0.25">
      <c r="B16" s="124" t="s">
        <v>608</v>
      </c>
      <c r="C16" s="501" t="s">
        <v>529</v>
      </c>
      <c r="D16" s="502"/>
      <c r="E16" s="503"/>
      <c r="F16" s="493"/>
      <c r="G16" s="494"/>
      <c r="J16" s="85"/>
      <c r="K16" s="173"/>
      <c r="L16" s="170"/>
    </row>
    <row r="17" spans="1:12" ht="6" customHeight="1" x14ac:dyDescent="0.25">
      <c r="K17" s="173"/>
      <c r="L17" s="170"/>
    </row>
    <row r="18" spans="1:12" x14ac:dyDescent="0.25">
      <c r="B18" s="114" t="s">
        <v>530</v>
      </c>
      <c r="C18" s="126"/>
      <c r="D18" s="115"/>
      <c r="E18" s="115"/>
      <c r="F18" s="115"/>
      <c r="G18" s="115"/>
      <c r="K18" s="173"/>
      <c r="L18" s="170"/>
    </row>
    <row r="19" spans="1:12" ht="6" customHeight="1" x14ac:dyDescent="0.25">
      <c r="K19" s="173"/>
      <c r="L19" s="170"/>
    </row>
    <row r="20" spans="1:12" x14ac:dyDescent="0.25">
      <c r="B20" s="124" t="s">
        <v>609</v>
      </c>
      <c r="C20" s="120" t="s">
        <v>532</v>
      </c>
      <c r="F20" s="495"/>
      <c r="G20" s="496"/>
      <c r="J20" s="85"/>
      <c r="K20" s="173">
        <f>IF(F20&lt;&gt;"",VLOOKUP(F20,KOOSTE!$C$39:$D$43,2,FALSE),0)</f>
        <v>0</v>
      </c>
      <c r="L20" s="172">
        <f>KOOSTE!D43</f>
        <v>4</v>
      </c>
    </row>
    <row r="21" spans="1:12" ht="56.25" customHeight="1" x14ac:dyDescent="0.25">
      <c r="B21" s="124" t="s">
        <v>610</v>
      </c>
      <c r="C21" s="120" t="s">
        <v>534</v>
      </c>
      <c r="F21" s="493"/>
      <c r="G21" s="494"/>
      <c r="J21" s="85"/>
      <c r="K21" s="173"/>
      <c r="L21" s="170"/>
    </row>
    <row r="22" spans="1:12" ht="6" customHeight="1" x14ac:dyDescent="0.25">
      <c r="B22" s="124"/>
      <c r="K22" s="173"/>
      <c r="L22" s="170"/>
    </row>
    <row r="23" spans="1:12" x14ac:dyDescent="0.25">
      <c r="B23" s="124" t="s">
        <v>611</v>
      </c>
      <c r="C23" s="120" t="s">
        <v>536</v>
      </c>
      <c r="F23" s="218"/>
      <c r="G23" s="121" t="s">
        <v>537</v>
      </c>
      <c r="K23" s="173">
        <f>IF(F23&lt;&gt;"",VLOOKUP(F23,KOOSTE!$C$45:$D$50,2,FALSE),0)</f>
        <v>0</v>
      </c>
      <c r="L23" s="172">
        <f>KOOSTE!D50</f>
        <v>3</v>
      </c>
    </row>
    <row r="24" spans="1:12" ht="6" customHeight="1" x14ac:dyDescent="0.25">
      <c r="B24" s="124"/>
      <c r="K24" s="173"/>
      <c r="L24" s="170"/>
    </row>
    <row r="25" spans="1:12" x14ac:dyDescent="0.25">
      <c r="A25" s="192"/>
      <c r="B25" s="114" t="s">
        <v>538</v>
      </c>
      <c r="C25" s="193"/>
      <c r="D25" s="194"/>
      <c r="E25" s="194"/>
      <c r="F25" s="194"/>
      <c r="G25" s="194"/>
      <c r="H25" s="192"/>
      <c r="J25" s="192"/>
      <c r="K25" s="173"/>
      <c r="L25" s="170"/>
    </row>
    <row r="26" spans="1:12" x14ac:dyDescent="0.25">
      <c r="A26" s="192"/>
      <c r="B26" s="192"/>
      <c r="C26" s="195"/>
      <c r="D26" s="192"/>
      <c r="E26" s="192"/>
      <c r="F26" s="192"/>
      <c r="G26" s="192"/>
      <c r="H26" s="192"/>
      <c r="J26" s="192"/>
      <c r="K26" s="173"/>
      <c r="L26" s="170"/>
    </row>
    <row r="27" spans="1:12" x14ac:dyDescent="0.25">
      <c r="A27" s="192"/>
      <c r="B27" s="124" t="s">
        <v>612</v>
      </c>
      <c r="C27" s="120" t="s">
        <v>613</v>
      </c>
      <c r="D27" s="192"/>
      <c r="E27" s="192"/>
      <c r="F27" s="495"/>
      <c r="G27" s="496"/>
      <c r="H27" s="192"/>
      <c r="J27" s="85"/>
      <c r="K27" s="173">
        <f>IF(F27="Kyllä",KOOSTE!D52,0)</f>
        <v>0</v>
      </c>
      <c r="L27" s="172">
        <f>KOOSTE!D52</f>
        <v>3</v>
      </c>
    </row>
    <row r="28" spans="1:12" ht="45.75" customHeight="1" x14ac:dyDescent="0.25">
      <c r="A28" s="192"/>
      <c r="B28" s="124" t="s">
        <v>614</v>
      </c>
      <c r="C28" s="501" t="s">
        <v>542</v>
      </c>
      <c r="D28" s="504"/>
      <c r="E28" s="505"/>
      <c r="F28" s="493"/>
      <c r="G28" s="494"/>
      <c r="H28" s="192"/>
      <c r="J28" s="85"/>
      <c r="K28" s="173"/>
      <c r="L28" s="170"/>
    </row>
    <row r="29" spans="1:12" ht="13.5" customHeight="1" x14ac:dyDescent="0.25">
      <c r="B29" s="114" t="s">
        <v>543</v>
      </c>
      <c r="C29" s="126"/>
      <c r="D29" s="115"/>
      <c r="E29" s="115"/>
      <c r="F29" s="115"/>
      <c r="G29" s="115"/>
      <c r="K29" s="173"/>
      <c r="L29" s="170"/>
    </row>
    <row r="30" spans="1:12" ht="6" customHeight="1" x14ac:dyDescent="0.25">
      <c r="F30" s="116"/>
      <c r="K30" s="173"/>
      <c r="L30" s="170"/>
    </row>
    <row r="31" spans="1:12" ht="27.75" customHeight="1" x14ac:dyDescent="0.25">
      <c r="B31" s="124" t="s">
        <v>615</v>
      </c>
      <c r="C31" s="501" t="s">
        <v>549</v>
      </c>
      <c r="D31" s="501"/>
      <c r="F31" s="495"/>
      <c r="G31" s="496"/>
      <c r="J31" s="85"/>
      <c r="K31" s="173">
        <f>IF(F31&lt;&gt;"",VLOOKUP(F31,KOOSTE!$C$54:$D$58,2,FALSE),0)</f>
        <v>0</v>
      </c>
      <c r="L31" s="172">
        <f>KOOSTE!D$58</f>
        <v>2</v>
      </c>
    </row>
    <row r="32" spans="1:12" ht="56.25" customHeight="1" x14ac:dyDescent="0.25">
      <c r="B32" s="124" t="s">
        <v>616</v>
      </c>
      <c r="C32" s="120" t="s">
        <v>547</v>
      </c>
      <c r="D32" s="120"/>
      <c r="F32" s="493"/>
      <c r="G32" s="494"/>
      <c r="J32" s="85"/>
      <c r="K32" s="173"/>
      <c r="L32" s="170"/>
    </row>
    <row r="33" spans="1:12" ht="6" customHeight="1" x14ac:dyDescent="0.25">
      <c r="D33" s="120"/>
      <c r="K33" s="173"/>
      <c r="L33" s="170"/>
    </row>
    <row r="34" spans="1:12" ht="27.75" customHeight="1" x14ac:dyDescent="0.25">
      <c r="B34" s="124" t="s">
        <v>617</v>
      </c>
      <c r="C34" s="501" t="s">
        <v>549</v>
      </c>
      <c r="D34" s="501"/>
      <c r="F34" s="495"/>
      <c r="G34" s="496"/>
      <c r="J34" s="85"/>
      <c r="K34" s="173">
        <f>IF(F34&lt;&gt;"",VLOOKUP(F34,KOOSTE!$C$54:$D$58,2,FALSE),0)</f>
        <v>0</v>
      </c>
      <c r="L34" s="172">
        <f>KOOSTE!D$58</f>
        <v>2</v>
      </c>
    </row>
    <row r="35" spans="1:12" ht="56.25" customHeight="1" x14ac:dyDescent="0.25">
      <c r="B35" s="124" t="s">
        <v>618</v>
      </c>
      <c r="C35" s="120" t="s">
        <v>547</v>
      </c>
      <c r="D35" s="120"/>
      <c r="F35" s="493"/>
      <c r="G35" s="494"/>
      <c r="J35" s="85"/>
      <c r="K35" s="173"/>
      <c r="L35" s="170"/>
    </row>
    <row r="36" spans="1:12" ht="6" customHeight="1" x14ac:dyDescent="0.25">
      <c r="D36" s="120"/>
      <c r="K36" s="173"/>
      <c r="L36" s="170"/>
    </row>
    <row r="37" spans="1:12" ht="27.75" customHeight="1" x14ac:dyDescent="0.25">
      <c r="B37" s="124" t="s">
        <v>619</v>
      </c>
      <c r="C37" s="501" t="s">
        <v>549</v>
      </c>
      <c r="D37" s="501"/>
      <c r="F37" s="495"/>
      <c r="G37" s="496"/>
      <c r="J37" s="85"/>
      <c r="K37" s="173">
        <f>IF(F37&lt;&gt;"",VLOOKUP(F37,KOOSTE!$C$54:$D$58,2,FALSE),0)</f>
        <v>0</v>
      </c>
      <c r="L37" s="172">
        <f>KOOSTE!D$58</f>
        <v>2</v>
      </c>
    </row>
    <row r="38" spans="1:12" ht="56.25" customHeight="1" x14ac:dyDescent="0.25">
      <c r="B38" s="124" t="s">
        <v>620</v>
      </c>
      <c r="C38" s="120" t="s">
        <v>547</v>
      </c>
      <c r="D38" s="322"/>
      <c r="F38" s="493"/>
      <c r="G38" s="494"/>
      <c r="J38" s="85"/>
      <c r="K38" s="173"/>
      <c r="L38" s="170"/>
    </row>
    <row r="39" spans="1:12" ht="6" customHeight="1" x14ac:dyDescent="0.25">
      <c r="D39" s="120"/>
      <c r="K39" s="173"/>
      <c r="L39" s="170"/>
    </row>
    <row r="40" spans="1:12" s="117" customFormat="1" x14ac:dyDescent="0.25">
      <c r="A40" s="99"/>
      <c r="B40" s="114" t="s">
        <v>553</v>
      </c>
      <c r="C40" s="126"/>
      <c r="D40" s="115"/>
      <c r="E40" s="115"/>
      <c r="F40" s="115"/>
      <c r="G40" s="115"/>
      <c r="H40" s="99"/>
      <c r="I40" s="99"/>
      <c r="J40" s="99"/>
      <c r="K40" s="118"/>
      <c r="L40" s="170"/>
    </row>
    <row r="41" spans="1:12" s="117" customFormat="1" ht="6" customHeight="1" x14ac:dyDescent="0.25">
      <c r="A41" s="99"/>
      <c r="B41" s="99"/>
      <c r="C41" s="120"/>
      <c r="D41" s="99"/>
      <c r="E41" s="99"/>
      <c r="F41" s="99"/>
      <c r="G41" s="99"/>
      <c r="H41" s="99"/>
      <c r="I41" s="99"/>
      <c r="J41" s="99"/>
      <c r="K41" s="118"/>
      <c r="L41" s="170"/>
    </row>
    <row r="42" spans="1:12" s="117" customFormat="1" ht="119.25" customHeight="1" x14ac:dyDescent="0.25">
      <c r="A42" s="99"/>
      <c r="B42" s="517" t="s">
        <v>554</v>
      </c>
      <c r="C42" s="518"/>
      <c r="D42" s="518"/>
      <c r="E42" s="518"/>
      <c r="F42" s="518"/>
      <c r="G42" s="519"/>
      <c r="H42" s="99"/>
      <c r="I42" s="99"/>
      <c r="J42" s="84"/>
      <c r="K42" s="119"/>
      <c r="L42" s="170"/>
    </row>
    <row r="43" spans="1:12" s="117" customFormat="1" ht="6" customHeight="1" thickBot="1" x14ac:dyDescent="0.3">
      <c r="A43" s="99"/>
      <c r="B43" s="99"/>
      <c r="C43" s="120"/>
      <c r="D43" s="99"/>
      <c r="E43" s="99"/>
      <c r="F43" s="99"/>
      <c r="G43" s="99"/>
      <c r="H43" s="99"/>
      <c r="I43" s="99"/>
      <c r="J43" s="99"/>
      <c r="K43" s="118"/>
      <c r="L43" s="170"/>
    </row>
    <row r="44" spans="1:12" s="117" customFormat="1" ht="16.5" customHeight="1" x14ac:dyDescent="0.25">
      <c r="A44" s="99"/>
      <c r="B44" s="124" t="s">
        <v>621</v>
      </c>
      <c r="C44" s="127" t="s">
        <v>556</v>
      </c>
      <c r="D44" s="506"/>
      <c r="E44" s="507"/>
      <c r="F44" s="508"/>
      <c r="G44" s="100"/>
      <c r="H44" s="99"/>
      <c r="I44" s="99"/>
      <c r="J44" s="99"/>
      <c r="K44" s="173">
        <f>IF(ISTEXT(D44),X!$C$28,0)</f>
        <v>0</v>
      </c>
      <c r="L44" s="172">
        <f>KOOSTE!D$60</f>
        <v>1</v>
      </c>
    </row>
    <row r="45" spans="1:12" s="117" customFormat="1" ht="16.5" customHeight="1" x14ac:dyDescent="0.25">
      <c r="A45" s="99"/>
      <c r="C45" s="219" t="s">
        <v>557</v>
      </c>
      <c r="D45" s="498"/>
      <c r="E45" s="499"/>
      <c r="F45" s="500"/>
      <c r="G45" s="101"/>
      <c r="H45" s="99"/>
      <c r="I45" s="99"/>
      <c r="J45" s="99"/>
      <c r="K45" s="173"/>
      <c r="L45" s="170"/>
    </row>
    <row r="46" spans="1:12" s="117" customFormat="1" ht="26.25" customHeight="1" x14ac:dyDescent="0.25">
      <c r="A46" s="99"/>
      <c r="C46" s="220" t="s">
        <v>558</v>
      </c>
      <c r="D46" s="511"/>
      <c r="E46" s="512"/>
      <c r="F46" s="513"/>
      <c r="G46" s="101"/>
      <c r="H46" s="99"/>
      <c r="I46" s="99"/>
      <c r="J46" s="99"/>
      <c r="K46" s="173"/>
      <c r="L46" s="170"/>
    </row>
    <row r="47" spans="1:12" s="117" customFormat="1" ht="27.6" x14ac:dyDescent="0.25">
      <c r="A47" s="99"/>
      <c r="C47" s="221" t="s">
        <v>559</v>
      </c>
      <c r="D47" s="511"/>
      <c r="E47" s="512"/>
      <c r="F47" s="513"/>
      <c r="G47" s="101"/>
      <c r="H47" s="99"/>
      <c r="I47" s="99"/>
      <c r="J47" s="99"/>
      <c r="K47" s="173"/>
      <c r="L47" s="170"/>
    </row>
    <row r="48" spans="1:12" s="117" customFormat="1" x14ac:dyDescent="0.25">
      <c r="A48" s="99"/>
      <c r="C48" s="221" t="s">
        <v>560</v>
      </c>
      <c r="D48" s="511"/>
      <c r="E48" s="512"/>
      <c r="F48" s="513"/>
      <c r="G48" s="101"/>
      <c r="H48" s="99"/>
      <c r="I48" s="99"/>
      <c r="J48" s="99"/>
      <c r="K48" s="173"/>
      <c r="L48" s="170"/>
    </row>
    <row r="49" spans="1:12" s="117" customFormat="1" ht="38.25" customHeight="1" x14ac:dyDescent="0.25">
      <c r="A49" s="99"/>
      <c r="C49" s="220" t="s">
        <v>561</v>
      </c>
      <c r="D49" s="514"/>
      <c r="E49" s="514"/>
      <c r="F49" s="514"/>
      <c r="G49" s="515"/>
      <c r="H49" s="99"/>
      <c r="I49" s="99"/>
      <c r="J49" s="99"/>
      <c r="K49" s="173"/>
      <c r="L49" s="170"/>
    </row>
    <row r="50" spans="1:12" s="117" customFormat="1" ht="38.25" customHeight="1" thickBot="1" x14ac:dyDescent="0.3">
      <c r="A50" s="99"/>
      <c r="C50" s="222" t="s">
        <v>562</v>
      </c>
      <c r="D50" s="509"/>
      <c r="E50" s="509"/>
      <c r="F50" s="509"/>
      <c r="G50" s="510"/>
      <c r="H50" s="99"/>
      <c r="I50" s="99"/>
      <c r="J50" s="99"/>
      <c r="K50" s="173"/>
      <c r="L50" s="170"/>
    </row>
    <row r="51" spans="1:12" s="117" customFormat="1" ht="6" customHeight="1" thickBot="1" x14ac:dyDescent="0.3">
      <c r="A51" s="99"/>
      <c r="C51" s="120"/>
      <c r="D51" s="99"/>
      <c r="E51" s="99"/>
      <c r="F51" s="99"/>
      <c r="G51" s="99"/>
      <c r="H51" s="99"/>
      <c r="I51" s="99"/>
      <c r="J51" s="99"/>
      <c r="K51" s="173"/>
      <c r="L51" s="170"/>
    </row>
    <row r="52" spans="1:12" s="117" customFormat="1" ht="16.5" customHeight="1" x14ac:dyDescent="0.25">
      <c r="A52" s="99"/>
      <c r="B52" s="124" t="s">
        <v>622</v>
      </c>
      <c r="C52" s="127" t="s">
        <v>556</v>
      </c>
      <c r="D52" s="506"/>
      <c r="E52" s="507"/>
      <c r="F52" s="508"/>
      <c r="G52" s="100"/>
      <c r="H52" s="99"/>
      <c r="I52" s="99"/>
      <c r="J52" s="99"/>
      <c r="K52" s="173">
        <f>IF(ISTEXT(D52),X!$C$28,0)</f>
        <v>0</v>
      </c>
      <c r="L52" s="172">
        <f>KOOSTE!D$60</f>
        <v>1</v>
      </c>
    </row>
    <row r="53" spans="1:12" s="117" customFormat="1" ht="16.5" customHeight="1" x14ac:dyDescent="0.25">
      <c r="A53" s="99"/>
      <c r="C53" s="219" t="s">
        <v>557</v>
      </c>
      <c r="D53" s="498"/>
      <c r="E53" s="499"/>
      <c r="F53" s="500"/>
      <c r="G53" s="101"/>
      <c r="H53" s="99"/>
      <c r="I53" s="99"/>
      <c r="J53" s="99"/>
      <c r="K53" s="173"/>
      <c r="L53" s="170"/>
    </row>
    <row r="54" spans="1:12" s="117" customFormat="1" ht="27.75" customHeight="1" x14ac:dyDescent="0.25">
      <c r="A54" s="99"/>
      <c r="C54" s="220" t="s">
        <v>558</v>
      </c>
      <c r="D54" s="511"/>
      <c r="E54" s="512"/>
      <c r="F54" s="513"/>
      <c r="G54" s="101"/>
      <c r="H54" s="99"/>
      <c r="I54" s="99"/>
      <c r="J54" s="99"/>
      <c r="K54" s="173"/>
      <c r="L54" s="170"/>
    </row>
    <row r="55" spans="1:12" s="117" customFormat="1" ht="27.6" x14ac:dyDescent="0.25">
      <c r="A55" s="99"/>
      <c r="C55" s="221" t="s">
        <v>559</v>
      </c>
      <c r="D55" s="511"/>
      <c r="E55" s="512"/>
      <c r="F55" s="513"/>
      <c r="G55" s="101"/>
      <c r="H55" s="99"/>
      <c r="I55" s="99"/>
      <c r="J55" s="99"/>
      <c r="K55" s="173"/>
      <c r="L55" s="170"/>
    </row>
    <row r="56" spans="1:12" s="117" customFormat="1" x14ac:dyDescent="0.25">
      <c r="A56" s="99"/>
      <c r="C56" s="221" t="s">
        <v>560</v>
      </c>
      <c r="D56" s="511"/>
      <c r="E56" s="512"/>
      <c r="F56" s="513"/>
      <c r="G56" s="101"/>
      <c r="H56" s="99"/>
      <c r="I56" s="99"/>
      <c r="J56" s="99"/>
      <c r="K56" s="173"/>
      <c r="L56" s="170"/>
    </row>
    <row r="57" spans="1:12" s="117" customFormat="1" ht="38.25" customHeight="1" x14ac:dyDescent="0.25">
      <c r="A57" s="99"/>
      <c r="C57" s="220" t="s">
        <v>561</v>
      </c>
      <c r="D57" s="514"/>
      <c r="E57" s="514"/>
      <c r="F57" s="514"/>
      <c r="G57" s="515"/>
      <c r="H57" s="99"/>
      <c r="I57" s="99"/>
      <c r="J57" s="99"/>
      <c r="K57" s="173"/>
      <c r="L57" s="170"/>
    </row>
    <row r="58" spans="1:12" s="117" customFormat="1" ht="38.25" customHeight="1" thickBot="1" x14ac:dyDescent="0.3">
      <c r="A58" s="99"/>
      <c r="C58" s="222" t="s">
        <v>562</v>
      </c>
      <c r="D58" s="509"/>
      <c r="E58" s="509"/>
      <c r="F58" s="509"/>
      <c r="G58" s="510"/>
      <c r="H58" s="99"/>
      <c r="I58" s="99"/>
      <c r="J58" s="99"/>
      <c r="K58" s="173"/>
      <c r="L58" s="170"/>
    </row>
    <row r="59" spans="1:12" s="117" customFormat="1" ht="6" customHeight="1" thickBot="1" x14ac:dyDescent="0.3">
      <c r="A59" s="99"/>
      <c r="C59" s="120"/>
      <c r="D59" s="99"/>
      <c r="E59" s="99"/>
      <c r="F59" s="99"/>
      <c r="G59" s="99"/>
      <c r="H59" s="99"/>
      <c r="I59" s="99"/>
      <c r="J59" s="99"/>
      <c r="K59" s="173"/>
      <c r="L59" s="170"/>
    </row>
    <row r="60" spans="1:12" s="117" customFormat="1" ht="16.5" customHeight="1" x14ac:dyDescent="0.25">
      <c r="A60" s="99"/>
      <c r="B60" s="124" t="s">
        <v>623</v>
      </c>
      <c r="C60" s="127" t="s">
        <v>556</v>
      </c>
      <c r="D60" s="506"/>
      <c r="E60" s="507"/>
      <c r="F60" s="508"/>
      <c r="G60" s="100"/>
      <c r="H60" s="99"/>
      <c r="I60" s="99"/>
      <c r="J60" s="99"/>
      <c r="K60" s="173">
        <f>IF(ISTEXT(D60),X!$C$28,0)</f>
        <v>0</v>
      </c>
      <c r="L60" s="172">
        <f>KOOSTE!D$60</f>
        <v>1</v>
      </c>
    </row>
    <row r="61" spans="1:12" s="117" customFormat="1" ht="16.5" customHeight="1" x14ac:dyDescent="0.25">
      <c r="A61" s="99"/>
      <c r="B61" s="99"/>
      <c r="C61" s="219" t="s">
        <v>557</v>
      </c>
      <c r="D61" s="498"/>
      <c r="E61" s="499"/>
      <c r="F61" s="500"/>
      <c r="G61" s="101"/>
      <c r="H61" s="99"/>
      <c r="I61" s="99"/>
      <c r="J61" s="99"/>
      <c r="K61" s="173"/>
      <c r="L61" s="170"/>
    </row>
    <row r="62" spans="1:12" s="117" customFormat="1" ht="27.75" customHeight="1" x14ac:dyDescent="0.25">
      <c r="A62" s="99"/>
      <c r="B62" s="99"/>
      <c r="C62" s="220" t="s">
        <v>558</v>
      </c>
      <c r="D62" s="511"/>
      <c r="E62" s="512"/>
      <c r="F62" s="513"/>
      <c r="G62" s="101"/>
      <c r="H62" s="99"/>
      <c r="I62" s="99"/>
      <c r="J62" s="99"/>
      <c r="K62" s="173"/>
      <c r="L62" s="170"/>
    </row>
    <row r="63" spans="1:12" s="117" customFormat="1" ht="27.6" x14ac:dyDescent="0.25">
      <c r="A63" s="99"/>
      <c r="B63" s="99"/>
      <c r="C63" s="221" t="s">
        <v>559</v>
      </c>
      <c r="D63" s="511"/>
      <c r="E63" s="512"/>
      <c r="F63" s="513"/>
      <c r="G63" s="101"/>
      <c r="H63" s="99"/>
      <c r="I63" s="99"/>
      <c r="J63" s="99"/>
      <c r="K63" s="173"/>
      <c r="L63" s="170"/>
    </row>
    <row r="64" spans="1:12" s="117" customFormat="1" x14ac:dyDescent="0.25">
      <c r="A64" s="99"/>
      <c r="B64" s="99"/>
      <c r="C64" s="221" t="s">
        <v>560</v>
      </c>
      <c r="D64" s="511"/>
      <c r="E64" s="512"/>
      <c r="F64" s="513"/>
      <c r="G64" s="101"/>
      <c r="H64" s="99"/>
      <c r="I64" s="99"/>
      <c r="J64" s="99"/>
      <c r="K64" s="173"/>
      <c r="L64" s="170"/>
    </row>
    <row r="65" spans="1:12" s="117" customFormat="1" ht="38.25" customHeight="1" x14ac:dyDescent="0.25">
      <c r="A65" s="99"/>
      <c r="B65" s="99"/>
      <c r="C65" s="220" t="s">
        <v>561</v>
      </c>
      <c r="D65" s="514"/>
      <c r="E65" s="514"/>
      <c r="F65" s="514"/>
      <c r="G65" s="515"/>
      <c r="H65" s="99"/>
      <c r="I65" s="99"/>
      <c r="J65" s="99"/>
      <c r="K65" s="173"/>
      <c r="L65" s="170"/>
    </row>
    <row r="66" spans="1:12" s="117" customFormat="1" ht="38.25" customHeight="1" thickBot="1" x14ac:dyDescent="0.3">
      <c r="A66" s="99"/>
      <c r="B66" s="99"/>
      <c r="C66" s="222" t="s">
        <v>562</v>
      </c>
      <c r="D66" s="509"/>
      <c r="E66" s="509"/>
      <c r="F66" s="509"/>
      <c r="G66" s="510"/>
      <c r="H66" s="99"/>
      <c r="I66" s="99"/>
      <c r="J66" s="99"/>
      <c r="K66" s="173"/>
      <c r="L66" s="170"/>
    </row>
    <row r="67" spans="1:12" s="117" customFormat="1" ht="6" customHeight="1" thickBot="1" x14ac:dyDescent="0.3">
      <c r="A67" s="99"/>
      <c r="B67" s="99"/>
      <c r="C67" s="120"/>
      <c r="D67" s="99"/>
      <c r="E67" s="99"/>
      <c r="F67" s="99"/>
      <c r="G67" s="99"/>
      <c r="H67" s="99"/>
      <c r="I67" s="99"/>
      <c r="J67" s="99"/>
      <c r="K67" s="173"/>
      <c r="L67" s="170"/>
    </row>
    <row r="68" spans="1:12" s="117" customFormat="1" ht="16.5" customHeight="1" x14ac:dyDescent="0.25">
      <c r="A68" s="99"/>
      <c r="B68" s="124" t="s">
        <v>624</v>
      </c>
      <c r="C68" s="127" t="s">
        <v>556</v>
      </c>
      <c r="D68" s="506"/>
      <c r="E68" s="507"/>
      <c r="F68" s="508"/>
      <c r="G68" s="100"/>
      <c r="H68" s="99"/>
      <c r="I68" s="99"/>
      <c r="J68" s="99"/>
      <c r="K68" s="173">
        <f>IF(ISTEXT(D68),X!$C$28,0)</f>
        <v>0</v>
      </c>
      <c r="L68" s="172">
        <f>KOOSTE!D$60</f>
        <v>1</v>
      </c>
    </row>
    <row r="69" spans="1:12" s="117" customFormat="1" ht="16.5" customHeight="1" x14ac:dyDescent="0.25">
      <c r="A69" s="99"/>
      <c r="B69" s="99"/>
      <c r="C69" s="219" t="s">
        <v>557</v>
      </c>
      <c r="D69" s="498"/>
      <c r="E69" s="499"/>
      <c r="F69" s="500"/>
      <c r="G69" s="101"/>
      <c r="H69" s="99"/>
      <c r="I69" s="99"/>
      <c r="J69" s="99"/>
      <c r="K69" s="173"/>
      <c r="L69" s="170"/>
    </row>
    <row r="70" spans="1:12" s="117" customFormat="1" ht="27.75" customHeight="1" x14ac:dyDescent="0.25">
      <c r="A70" s="99"/>
      <c r="B70" s="99"/>
      <c r="C70" s="220" t="s">
        <v>558</v>
      </c>
      <c r="D70" s="511"/>
      <c r="E70" s="512"/>
      <c r="F70" s="513"/>
      <c r="G70" s="101"/>
      <c r="H70" s="99"/>
      <c r="I70" s="99"/>
      <c r="J70" s="99"/>
      <c r="K70" s="173"/>
      <c r="L70" s="170"/>
    </row>
    <row r="71" spans="1:12" s="117" customFormat="1" ht="27.6" x14ac:dyDescent="0.25">
      <c r="A71" s="99"/>
      <c r="B71" s="99"/>
      <c r="C71" s="221" t="s">
        <v>559</v>
      </c>
      <c r="D71" s="511"/>
      <c r="E71" s="512"/>
      <c r="F71" s="513"/>
      <c r="G71" s="101"/>
      <c r="H71" s="99"/>
      <c r="I71" s="99"/>
      <c r="J71" s="99"/>
      <c r="K71" s="173"/>
      <c r="L71" s="170"/>
    </row>
    <row r="72" spans="1:12" s="117" customFormat="1" x14ac:dyDescent="0.25">
      <c r="A72" s="99"/>
      <c r="B72" s="99"/>
      <c r="C72" s="221" t="s">
        <v>560</v>
      </c>
      <c r="D72" s="511"/>
      <c r="E72" s="512"/>
      <c r="F72" s="513"/>
      <c r="G72" s="101"/>
      <c r="H72" s="99"/>
      <c r="I72" s="99"/>
      <c r="J72" s="99"/>
      <c r="K72" s="173"/>
      <c r="L72" s="170"/>
    </row>
    <row r="73" spans="1:12" s="117" customFormat="1" ht="38.25" customHeight="1" x14ac:dyDescent="0.25">
      <c r="A73" s="99"/>
      <c r="B73" s="99"/>
      <c r="C73" s="220" t="s">
        <v>561</v>
      </c>
      <c r="D73" s="514"/>
      <c r="E73" s="514"/>
      <c r="F73" s="514"/>
      <c r="G73" s="515"/>
      <c r="H73" s="99"/>
      <c r="I73" s="99"/>
      <c r="J73" s="99"/>
      <c r="K73" s="173"/>
      <c r="L73" s="170"/>
    </row>
    <row r="74" spans="1:12" s="117" customFormat="1" ht="38.25" customHeight="1" thickBot="1" x14ac:dyDescent="0.3">
      <c r="A74" s="99"/>
      <c r="B74" s="99"/>
      <c r="C74" s="222" t="s">
        <v>562</v>
      </c>
      <c r="D74" s="509"/>
      <c r="E74" s="509"/>
      <c r="F74" s="509"/>
      <c r="G74" s="510"/>
      <c r="H74" s="99"/>
      <c r="I74" s="99"/>
      <c r="J74" s="99"/>
      <c r="K74" s="173"/>
      <c r="L74" s="170"/>
    </row>
    <row r="75" spans="1:12" s="117" customFormat="1" ht="6" customHeight="1" thickBot="1" x14ac:dyDescent="0.3">
      <c r="A75" s="99"/>
      <c r="B75" s="99"/>
      <c r="C75" s="120"/>
      <c r="D75" s="99"/>
      <c r="E75" s="99"/>
      <c r="F75" s="99"/>
      <c r="G75" s="99"/>
      <c r="H75" s="99"/>
      <c r="I75" s="99"/>
      <c r="J75" s="99"/>
      <c r="K75" s="173"/>
      <c r="L75" s="170"/>
    </row>
    <row r="76" spans="1:12" s="117" customFormat="1" ht="16.5" customHeight="1" x14ac:dyDescent="0.25">
      <c r="A76" s="99"/>
      <c r="B76" s="124" t="s">
        <v>625</v>
      </c>
      <c r="C76" s="127" t="s">
        <v>556</v>
      </c>
      <c r="D76" s="506"/>
      <c r="E76" s="507"/>
      <c r="F76" s="508"/>
      <c r="G76" s="100"/>
      <c r="H76" s="99"/>
      <c r="I76" s="99"/>
      <c r="J76" s="99"/>
      <c r="K76" s="173">
        <f>IF(ISTEXT(D76),X!$C$28,0)</f>
        <v>0</v>
      </c>
      <c r="L76" s="172">
        <f>KOOSTE!D$60</f>
        <v>1</v>
      </c>
    </row>
    <row r="77" spans="1:12" s="117" customFormat="1" ht="16.5" customHeight="1" x14ac:dyDescent="0.25">
      <c r="A77" s="99"/>
      <c r="B77" s="99"/>
      <c r="C77" s="219" t="s">
        <v>557</v>
      </c>
      <c r="D77" s="498"/>
      <c r="E77" s="499"/>
      <c r="F77" s="500"/>
      <c r="G77" s="101"/>
      <c r="H77" s="99"/>
      <c r="I77" s="99"/>
      <c r="J77" s="99"/>
      <c r="K77" s="173"/>
      <c r="L77" s="170"/>
    </row>
    <row r="78" spans="1:12" s="117" customFormat="1" ht="31.5" customHeight="1" x14ac:dyDescent="0.25">
      <c r="A78" s="99"/>
      <c r="B78" s="99"/>
      <c r="C78" s="220" t="s">
        <v>558</v>
      </c>
      <c r="D78" s="511"/>
      <c r="E78" s="512"/>
      <c r="F78" s="513"/>
      <c r="G78" s="101"/>
      <c r="H78" s="99"/>
      <c r="I78" s="99"/>
      <c r="J78" s="99"/>
      <c r="K78" s="173"/>
      <c r="L78" s="170"/>
    </row>
    <row r="79" spans="1:12" s="117" customFormat="1" ht="27.6" x14ac:dyDescent="0.25">
      <c r="A79" s="99"/>
      <c r="B79" s="99"/>
      <c r="C79" s="221" t="s">
        <v>559</v>
      </c>
      <c r="D79" s="511"/>
      <c r="E79" s="512"/>
      <c r="F79" s="513"/>
      <c r="G79" s="101"/>
      <c r="H79" s="99"/>
      <c r="I79" s="99"/>
      <c r="J79" s="99"/>
      <c r="K79" s="173"/>
      <c r="L79" s="170"/>
    </row>
    <row r="80" spans="1:12" s="117" customFormat="1" x14ac:dyDescent="0.25">
      <c r="A80" s="99"/>
      <c r="B80" s="99"/>
      <c r="C80" s="221" t="s">
        <v>560</v>
      </c>
      <c r="D80" s="511"/>
      <c r="E80" s="512"/>
      <c r="F80" s="513"/>
      <c r="G80" s="101"/>
      <c r="H80" s="99"/>
      <c r="I80" s="99"/>
      <c r="J80" s="99"/>
      <c r="K80" s="173"/>
      <c r="L80" s="170"/>
    </row>
    <row r="81" spans="1:12" s="117" customFormat="1" ht="38.25" customHeight="1" x14ac:dyDescent="0.25">
      <c r="A81" s="99"/>
      <c r="B81" s="99"/>
      <c r="C81" s="220" t="s">
        <v>561</v>
      </c>
      <c r="D81" s="514"/>
      <c r="E81" s="514"/>
      <c r="F81" s="514"/>
      <c r="G81" s="515"/>
      <c r="H81" s="99"/>
      <c r="I81" s="99"/>
      <c r="J81" s="99"/>
      <c r="K81" s="173"/>
      <c r="L81" s="170"/>
    </row>
    <row r="82" spans="1:12" s="117" customFormat="1" ht="38.25" customHeight="1" thickBot="1" x14ac:dyDescent="0.3">
      <c r="A82" s="99"/>
      <c r="B82" s="99"/>
      <c r="C82" s="222" t="s">
        <v>562</v>
      </c>
      <c r="D82" s="509"/>
      <c r="E82" s="509"/>
      <c r="F82" s="509"/>
      <c r="G82" s="510"/>
      <c r="H82" s="99"/>
      <c r="I82" s="99"/>
      <c r="J82" s="99"/>
      <c r="K82" s="173"/>
      <c r="L82" s="170"/>
    </row>
    <row r="83" spans="1:12" s="117" customFormat="1" ht="6" customHeight="1" thickBot="1" x14ac:dyDescent="0.3">
      <c r="A83" s="99"/>
      <c r="B83" s="99"/>
      <c r="C83" s="120"/>
      <c r="D83" s="99"/>
      <c r="E83" s="99"/>
      <c r="F83" s="99"/>
      <c r="G83" s="99"/>
      <c r="H83" s="99"/>
      <c r="I83" s="99"/>
      <c r="J83" s="99"/>
      <c r="K83" s="173"/>
      <c r="L83" s="170"/>
    </row>
    <row r="84" spans="1:12" s="117" customFormat="1" ht="16.5" customHeight="1" x14ac:dyDescent="0.25">
      <c r="A84" s="99"/>
      <c r="B84" s="124" t="s">
        <v>626</v>
      </c>
      <c r="C84" s="127" t="s">
        <v>556</v>
      </c>
      <c r="D84" s="506"/>
      <c r="E84" s="507"/>
      <c r="F84" s="508"/>
      <c r="G84" s="100"/>
      <c r="H84" s="99"/>
      <c r="I84" s="99"/>
      <c r="J84" s="99"/>
      <c r="K84" s="173">
        <f>IF(ISTEXT(D84),X!$C$28,0)</f>
        <v>0</v>
      </c>
      <c r="L84" s="172">
        <f>KOOSTE!D$60</f>
        <v>1</v>
      </c>
    </row>
    <row r="85" spans="1:12" s="117" customFormat="1" ht="16.5" customHeight="1" x14ac:dyDescent="0.25">
      <c r="A85" s="99"/>
      <c r="B85" s="99"/>
      <c r="C85" s="219" t="s">
        <v>557</v>
      </c>
      <c r="D85" s="498"/>
      <c r="E85" s="499"/>
      <c r="F85" s="500"/>
      <c r="G85" s="101"/>
      <c r="H85" s="99"/>
      <c r="I85" s="99"/>
      <c r="J85" s="99"/>
      <c r="K85" s="173"/>
      <c r="L85" s="170"/>
    </row>
    <row r="86" spans="1:12" s="117" customFormat="1" ht="30" customHeight="1" x14ac:dyDescent="0.25">
      <c r="A86" s="99"/>
      <c r="B86" s="99"/>
      <c r="C86" s="220" t="s">
        <v>558</v>
      </c>
      <c r="D86" s="511"/>
      <c r="E86" s="512"/>
      <c r="F86" s="513"/>
      <c r="G86" s="101"/>
      <c r="H86" s="99"/>
      <c r="I86" s="99"/>
      <c r="J86" s="99"/>
      <c r="K86" s="173"/>
      <c r="L86" s="170"/>
    </row>
    <row r="87" spans="1:12" s="117" customFormat="1" ht="27.6" x14ac:dyDescent="0.25">
      <c r="A87" s="99"/>
      <c r="B87" s="99"/>
      <c r="C87" s="221" t="s">
        <v>559</v>
      </c>
      <c r="D87" s="511"/>
      <c r="E87" s="512"/>
      <c r="F87" s="513"/>
      <c r="G87" s="101"/>
      <c r="H87" s="99"/>
      <c r="I87" s="99"/>
      <c r="J87" s="99"/>
      <c r="K87" s="173"/>
      <c r="L87" s="170"/>
    </row>
    <row r="88" spans="1:12" s="117" customFormat="1" x14ac:dyDescent="0.25">
      <c r="A88" s="99"/>
      <c r="B88" s="99"/>
      <c r="C88" s="221" t="s">
        <v>560</v>
      </c>
      <c r="D88" s="511"/>
      <c r="E88" s="512"/>
      <c r="F88" s="513"/>
      <c r="G88" s="101"/>
      <c r="H88" s="99"/>
      <c r="I88" s="99"/>
      <c r="J88" s="99"/>
      <c r="K88" s="173"/>
      <c r="L88" s="170"/>
    </row>
    <row r="89" spans="1:12" s="117" customFormat="1" ht="38.25" customHeight="1" x14ac:dyDescent="0.25">
      <c r="A89" s="99"/>
      <c r="B89" s="99"/>
      <c r="C89" s="220" t="s">
        <v>561</v>
      </c>
      <c r="D89" s="514"/>
      <c r="E89" s="514"/>
      <c r="F89" s="514"/>
      <c r="G89" s="515"/>
      <c r="H89" s="99"/>
      <c r="I89" s="99"/>
      <c r="J89" s="99"/>
      <c r="K89" s="173"/>
      <c r="L89" s="170"/>
    </row>
    <row r="90" spans="1:12" s="117" customFormat="1" ht="38.25" customHeight="1" thickBot="1" x14ac:dyDescent="0.3">
      <c r="A90" s="99"/>
      <c r="B90" s="99"/>
      <c r="C90" s="222" t="s">
        <v>562</v>
      </c>
      <c r="D90" s="509"/>
      <c r="E90" s="509"/>
      <c r="F90" s="509"/>
      <c r="G90" s="510"/>
      <c r="H90" s="99"/>
      <c r="I90" s="99"/>
      <c r="J90" s="99"/>
      <c r="K90" s="173"/>
      <c r="L90" s="170"/>
    </row>
    <row r="91" spans="1:12" s="117" customFormat="1" ht="6" customHeight="1" thickBot="1" x14ac:dyDescent="0.3">
      <c r="A91" s="99"/>
      <c r="B91" s="99"/>
      <c r="C91" s="120"/>
      <c r="D91" s="99"/>
      <c r="E91" s="99"/>
      <c r="F91" s="99"/>
      <c r="G91" s="99"/>
      <c r="H91" s="99"/>
      <c r="I91" s="99"/>
      <c r="J91" s="99"/>
      <c r="K91" s="173"/>
      <c r="L91" s="170"/>
    </row>
    <row r="92" spans="1:12" s="117" customFormat="1" ht="16.5" customHeight="1" x14ac:dyDescent="0.25">
      <c r="A92" s="99"/>
      <c r="B92" s="124" t="s">
        <v>627</v>
      </c>
      <c r="C92" s="127" t="s">
        <v>556</v>
      </c>
      <c r="D92" s="506"/>
      <c r="E92" s="507"/>
      <c r="F92" s="508"/>
      <c r="G92" s="100"/>
      <c r="H92" s="99"/>
      <c r="I92" s="99"/>
      <c r="J92" s="99"/>
      <c r="K92" s="173">
        <f>IF(ISTEXT(D92),X!$C$28,0)</f>
        <v>0</v>
      </c>
      <c r="L92" s="172">
        <f>KOOSTE!D$60</f>
        <v>1</v>
      </c>
    </row>
    <row r="93" spans="1:12" s="117" customFormat="1" ht="16.5" customHeight="1" x14ac:dyDescent="0.25">
      <c r="A93" s="99"/>
      <c r="B93" s="99"/>
      <c r="C93" s="219" t="s">
        <v>557</v>
      </c>
      <c r="D93" s="498"/>
      <c r="E93" s="499"/>
      <c r="F93" s="500"/>
      <c r="G93" s="101"/>
      <c r="H93" s="99"/>
      <c r="I93" s="99"/>
      <c r="J93" s="99"/>
      <c r="K93" s="173"/>
      <c r="L93" s="170"/>
    </row>
    <row r="94" spans="1:12" s="117" customFormat="1" ht="29.25" customHeight="1" x14ac:dyDescent="0.25">
      <c r="A94" s="99"/>
      <c r="B94" s="99"/>
      <c r="C94" s="220" t="s">
        <v>558</v>
      </c>
      <c r="D94" s="511"/>
      <c r="E94" s="512"/>
      <c r="F94" s="513"/>
      <c r="G94" s="101"/>
      <c r="H94" s="99"/>
      <c r="I94" s="99"/>
      <c r="J94" s="99"/>
      <c r="K94" s="173"/>
      <c r="L94" s="170"/>
    </row>
    <row r="95" spans="1:12" s="117" customFormat="1" ht="27.6" x14ac:dyDescent="0.25">
      <c r="A95" s="99"/>
      <c r="B95" s="99"/>
      <c r="C95" s="221" t="s">
        <v>559</v>
      </c>
      <c r="D95" s="511"/>
      <c r="E95" s="512"/>
      <c r="F95" s="513"/>
      <c r="G95" s="101"/>
      <c r="H95" s="99"/>
      <c r="I95" s="99"/>
      <c r="J95" s="99"/>
      <c r="K95" s="173"/>
      <c r="L95" s="170"/>
    </row>
    <row r="96" spans="1:12" s="117" customFormat="1" x14ac:dyDescent="0.25">
      <c r="A96" s="99"/>
      <c r="B96" s="99"/>
      <c r="C96" s="221" t="s">
        <v>560</v>
      </c>
      <c r="D96" s="511"/>
      <c r="E96" s="512"/>
      <c r="F96" s="513"/>
      <c r="G96" s="101"/>
      <c r="H96" s="99"/>
      <c r="I96" s="99"/>
      <c r="J96" s="99"/>
      <c r="K96" s="173"/>
      <c r="L96" s="170"/>
    </row>
    <row r="97" spans="1:12" s="117" customFormat="1" ht="38.25" customHeight="1" x14ac:dyDescent="0.25">
      <c r="A97" s="99"/>
      <c r="B97" s="99"/>
      <c r="C97" s="220" t="s">
        <v>561</v>
      </c>
      <c r="D97" s="514"/>
      <c r="E97" s="514"/>
      <c r="F97" s="514"/>
      <c r="G97" s="515"/>
      <c r="H97" s="99"/>
      <c r="I97" s="99"/>
      <c r="J97" s="99"/>
      <c r="K97" s="173"/>
      <c r="L97" s="170"/>
    </row>
    <row r="98" spans="1:12" s="117" customFormat="1" ht="38.25" customHeight="1" thickBot="1" x14ac:dyDescent="0.3">
      <c r="A98" s="99"/>
      <c r="B98" s="99"/>
      <c r="C98" s="222" t="s">
        <v>562</v>
      </c>
      <c r="D98" s="509"/>
      <c r="E98" s="509"/>
      <c r="F98" s="509"/>
      <c r="G98" s="510"/>
      <c r="H98" s="99"/>
      <c r="I98" s="99"/>
      <c r="J98" s="99"/>
      <c r="K98" s="173"/>
      <c r="L98" s="170"/>
    </row>
    <row r="99" spans="1:12" s="117" customFormat="1" ht="6" customHeight="1" thickBot="1" x14ac:dyDescent="0.3">
      <c r="A99" s="99"/>
      <c r="B99" s="99"/>
      <c r="C99" s="120"/>
      <c r="D99" s="99"/>
      <c r="E99" s="99"/>
      <c r="F99" s="99"/>
      <c r="G99" s="99"/>
      <c r="H99" s="99"/>
      <c r="I99" s="99"/>
      <c r="J99" s="99"/>
      <c r="K99" s="173"/>
      <c r="L99" s="170"/>
    </row>
    <row r="100" spans="1:12" s="117" customFormat="1" ht="16.5" customHeight="1" x14ac:dyDescent="0.25">
      <c r="A100" s="99"/>
      <c r="B100" s="124" t="s">
        <v>628</v>
      </c>
      <c r="C100" s="127" t="s">
        <v>556</v>
      </c>
      <c r="D100" s="506"/>
      <c r="E100" s="507"/>
      <c r="F100" s="508"/>
      <c r="G100" s="100"/>
      <c r="H100" s="99"/>
      <c r="I100" s="99"/>
      <c r="J100" s="99"/>
      <c r="K100" s="173">
        <f>IF(ISTEXT(D100),X!$C$28,0)</f>
        <v>0</v>
      </c>
      <c r="L100" s="172">
        <f>KOOSTE!D$60</f>
        <v>1</v>
      </c>
    </row>
    <row r="101" spans="1:12" s="117" customFormat="1" ht="16.5" customHeight="1" x14ac:dyDescent="0.25">
      <c r="A101" s="99"/>
      <c r="B101" s="99"/>
      <c r="C101" s="219" t="s">
        <v>557</v>
      </c>
      <c r="D101" s="498"/>
      <c r="E101" s="499"/>
      <c r="F101" s="500"/>
      <c r="G101" s="101"/>
      <c r="H101" s="99"/>
      <c r="I101" s="99"/>
      <c r="J101" s="99"/>
      <c r="K101" s="173"/>
      <c r="L101" s="170"/>
    </row>
    <row r="102" spans="1:12" s="117" customFormat="1" ht="34.5" customHeight="1" x14ac:dyDescent="0.25">
      <c r="A102" s="99"/>
      <c r="B102" s="99"/>
      <c r="C102" s="220" t="s">
        <v>558</v>
      </c>
      <c r="D102" s="511"/>
      <c r="E102" s="512"/>
      <c r="F102" s="513"/>
      <c r="G102" s="101"/>
      <c r="H102" s="99"/>
      <c r="I102" s="99"/>
      <c r="J102" s="99"/>
      <c r="K102" s="173"/>
      <c r="L102" s="170"/>
    </row>
    <row r="103" spans="1:12" s="117" customFormat="1" ht="27.6" x14ac:dyDescent="0.25">
      <c r="A103" s="99"/>
      <c r="B103" s="99"/>
      <c r="C103" s="221" t="s">
        <v>559</v>
      </c>
      <c r="D103" s="511"/>
      <c r="E103" s="512"/>
      <c r="F103" s="513"/>
      <c r="G103" s="101"/>
      <c r="H103" s="99"/>
      <c r="I103" s="99"/>
      <c r="J103" s="99"/>
      <c r="K103" s="173"/>
      <c r="L103" s="170"/>
    </row>
    <row r="104" spans="1:12" s="117" customFormat="1" x14ac:dyDescent="0.25">
      <c r="A104" s="99"/>
      <c r="B104" s="99"/>
      <c r="C104" s="221" t="s">
        <v>560</v>
      </c>
      <c r="D104" s="511"/>
      <c r="E104" s="512"/>
      <c r="F104" s="513"/>
      <c r="G104" s="101"/>
      <c r="H104" s="99"/>
      <c r="I104" s="99"/>
      <c r="J104" s="99"/>
      <c r="K104" s="173"/>
      <c r="L104" s="170"/>
    </row>
    <row r="105" spans="1:12" s="117" customFormat="1" ht="38.25" customHeight="1" x14ac:dyDescent="0.25">
      <c r="A105" s="99"/>
      <c r="B105" s="99"/>
      <c r="C105" s="220" t="s">
        <v>561</v>
      </c>
      <c r="D105" s="514"/>
      <c r="E105" s="514"/>
      <c r="F105" s="514"/>
      <c r="G105" s="515"/>
      <c r="H105" s="99"/>
      <c r="I105" s="99"/>
      <c r="J105" s="99"/>
      <c r="K105" s="173"/>
      <c r="L105" s="170"/>
    </row>
    <row r="106" spans="1:12" s="117" customFormat="1" ht="38.25" customHeight="1" thickBot="1" x14ac:dyDescent="0.3">
      <c r="A106" s="99"/>
      <c r="B106" s="99"/>
      <c r="C106" s="222" t="s">
        <v>562</v>
      </c>
      <c r="D106" s="509"/>
      <c r="E106" s="509"/>
      <c r="F106" s="509"/>
      <c r="G106" s="510"/>
      <c r="H106" s="99"/>
      <c r="I106" s="99"/>
      <c r="J106" s="99"/>
      <c r="K106" s="173"/>
      <c r="L106" s="170"/>
    </row>
    <row r="107" spans="1:12" s="117" customFormat="1" ht="6" customHeight="1" thickBot="1" x14ac:dyDescent="0.3">
      <c r="A107" s="99"/>
      <c r="B107" s="99"/>
      <c r="C107" s="120"/>
      <c r="D107" s="99"/>
      <c r="E107" s="99"/>
      <c r="F107" s="99"/>
      <c r="G107" s="99"/>
      <c r="H107" s="99"/>
      <c r="I107" s="99"/>
      <c r="J107" s="99"/>
      <c r="K107" s="173"/>
      <c r="L107" s="170"/>
    </row>
    <row r="108" spans="1:12" s="117" customFormat="1" ht="16.5" customHeight="1" x14ac:dyDescent="0.25">
      <c r="A108" s="99"/>
      <c r="B108" s="124" t="s">
        <v>629</v>
      </c>
      <c r="C108" s="127" t="s">
        <v>556</v>
      </c>
      <c r="D108" s="506"/>
      <c r="E108" s="507"/>
      <c r="F108" s="508"/>
      <c r="G108" s="100"/>
      <c r="H108" s="99"/>
      <c r="I108" s="99"/>
      <c r="J108" s="99"/>
      <c r="K108" s="173">
        <f>IF(ISTEXT(D108),X!$C$28,0)</f>
        <v>0</v>
      </c>
      <c r="L108" s="172">
        <f>KOOSTE!D$60</f>
        <v>1</v>
      </c>
    </row>
    <row r="109" spans="1:12" s="117" customFormat="1" ht="16.5" customHeight="1" x14ac:dyDescent="0.25">
      <c r="A109" s="99"/>
      <c r="B109" s="99"/>
      <c r="C109" s="219" t="s">
        <v>557</v>
      </c>
      <c r="D109" s="498"/>
      <c r="E109" s="499"/>
      <c r="F109" s="500"/>
      <c r="G109" s="101"/>
      <c r="H109" s="99"/>
      <c r="I109" s="99"/>
      <c r="J109" s="99"/>
      <c r="K109" s="173"/>
      <c r="L109" s="170"/>
    </row>
    <row r="110" spans="1:12" s="117" customFormat="1" ht="27.75" customHeight="1" x14ac:dyDescent="0.25">
      <c r="A110" s="99"/>
      <c r="B110" s="99"/>
      <c r="C110" s="220" t="s">
        <v>558</v>
      </c>
      <c r="D110" s="511"/>
      <c r="E110" s="512"/>
      <c r="F110" s="513"/>
      <c r="G110" s="101"/>
      <c r="H110" s="99"/>
      <c r="I110" s="99"/>
      <c r="J110" s="99"/>
      <c r="K110" s="173"/>
      <c r="L110" s="170"/>
    </row>
    <row r="111" spans="1:12" s="117" customFormat="1" ht="27.6" x14ac:dyDescent="0.25">
      <c r="A111" s="99"/>
      <c r="B111" s="99"/>
      <c r="C111" s="221" t="s">
        <v>559</v>
      </c>
      <c r="D111" s="511"/>
      <c r="E111" s="512"/>
      <c r="F111" s="513"/>
      <c r="G111" s="101"/>
      <c r="H111" s="99"/>
      <c r="I111" s="99"/>
      <c r="J111" s="99"/>
      <c r="K111" s="173"/>
      <c r="L111" s="170"/>
    </row>
    <row r="112" spans="1:12" s="117" customFormat="1" x14ac:dyDescent="0.25">
      <c r="A112" s="99"/>
      <c r="B112" s="99"/>
      <c r="C112" s="221" t="s">
        <v>560</v>
      </c>
      <c r="D112" s="511"/>
      <c r="E112" s="512"/>
      <c r="F112" s="513"/>
      <c r="G112" s="101"/>
      <c r="H112" s="99"/>
      <c r="I112" s="99"/>
      <c r="J112" s="99"/>
      <c r="K112" s="173"/>
      <c r="L112" s="170"/>
    </row>
    <row r="113" spans="1:12" s="117" customFormat="1" ht="38.25" customHeight="1" x14ac:dyDescent="0.25">
      <c r="A113" s="99"/>
      <c r="B113" s="99"/>
      <c r="C113" s="220" t="s">
        <v>561</v>
      </c>
      <c r="D113" s="514"/>
      <c r="E113" s="514"/>
      <c r="F113" s="514"/>
      <c r="G113" s="515"/>
      <c r="H113" s="99"/>
      <c r="I113" s="99"/>
      <c r="J113" s="99"/>
      <c r="K113" s="173"/>
      <c r="L113" s="170"/>
    </row>
    <row r="114" spans="1:12" s="117" customFormat="1" ht="38.25" customHeight="1" thickBot="1" x14ac:dyDescent="0.3">
      <c r="A114" s="99"/>
      <c r="B114" s="99"/>
      <c r="C114" s="222" t="s">
        <v>562</v>
      </c>
      <c r="D114" s="509"/>
      <c r="E114" s="509"/>
      <c r="F114" s="509"/>
      <c r="G114" s="510"/>
      <c r="H114" s="99"/>
      <c r="I114" s="99"/>
      <c r="J114" s="99"/>
      <c r="K114" s="173"/>
      <c r="L114" s="170"/>
    </row>
    <row r="115" spans="1:12" s="117" customFormat="1" ht="6" customHeight="1" thickBot="1" x14ac:dyDescent="0.3">
      <c r="A115" s="99"/>
      <c r="B115" s="99"/>
      <c r="C115" s="120"/>
      <c r="D115" s="99"/>
      <c r="E115" s="99"/>
      <c r="F115" s="99"/>
      <c r="G115" s="99"/>
      <c r="H115" s="99"/>
      <c r="I115" s="99"/>
      <c r="J115" s="99"/>
      <c r="K115" s="173"/>
      <c r="L115" s="170"/>
    </row>
    <row r="116" spans="1:12" s="117" customFormat="1" ht="16.5" customHeight="1" x14ac:dyDescent="0.25">
      <c r="A116" s="99"/>
      <c r="B116" s="124" t="s">
        <v>630</v>
      </c>
      <c r="C116" s="127" t="s">
        <v>556</v>
      </c>
      <c r="D116" s="506"/>
      <c r="E116" s="507"/>
      <c r="F116" s="508"/>
      <c r="G116" s="100"/>
      <c r="H116" s="99"/>
      <c r="I116" s="99"/>
      <c r="J116" s="99"/>
      <c r="K116" s="173">
        <f>IF(ISTEXT(D116),X!$C$28,0)</f>
        <v>0</v>
      </c>
      <c r="L116" s="172">
        <f>KOOSTE!D$60</f>
        <v>1</v>
      </c>
    </row>
    <row r="117" spans="1:12" s="117" customFormat="1" ht="16.5" customHeight="1" x14ac:dyDescent="0.25">
      <c r="A117" s="99"/>
      <c r="B117" s="99"/>
      <c r="C117" s="219" t="s">
        <v>557</v>
      </c>
      <c r="D117" s="498"/>
      <c r="E117" s="499"/>
      <c r="F117" s="500"/>
      <c r="G117" s="101"/>
      <c r="H117" s="99"/>
      <c r="I117" s="99"/>
      <c r="J117" s="99"/>
      <c r="K117" s="173"/>
      <c r="L117" s="170"/>
    </row>
    <row r="118" spans="1:12" s="117" customFormat="1" ht="16.5" customHeight="1" x14ac:dyDescent="0.25">
      <c r="A118" s="99"/>
      <c r="B118" s="99"/>
      <c r="C118" s="219" t="s">
        <v>558</v>
      </c>
      <c r="D118" s="511"/>
      <c r="E118" s="512"/>
      <c r="F118" s="513"/>
      <c r="G118" s="101"/>
      <c r="H118" s="99"/>
      <c r="I118" s="99"/>
      <c r="J118" s="99"/>
      <c r="K118" s="173"/>
      <c r="L118" s="170"/>
    </row>
    <row r="119" spans="1:12" ht="27.6" x14ac:dyDescent="0.25">
      <c r="C119" s="221" t="s">
        <v>559</v>
      </c>
      <c r="D119" s="511"/>
      <c r="E119" s="512"/>
      <c r="F119" s="513"/>
      <c r="G119" s="101"/>
      <c r="K119" s="173"/>
      <c r="L119" s="170"/>
    </row>
    <row r="120" spans="1:12" x14ac:dyDescent="0.25">
      <c r="C120" s="221" t="s">
        <v>560</v>
      </c>
      <c r="D120" s="511"/>
      <c r="E120" s="512"/>
      <c r="F120" s="513"/>
      <c r="G120" s="101"/>
      <c r="K120" s="173"/>
      <c r="L120" s="170"/>
    </row>
    <row r="121" spans="1:12" ht="38.25" customHeight="1" x14ac:dyDescent="0.25">
      <c r="C121" s="220" t="s">
        <v>561</v>
      </c>
      <c r="D121" s="514"/>
      <c r="E121" s="514"/>
      <c r="F121" s="514"/>
      <c r="G121" s="515"/>
      <c r="K121" s="173"/>
      <c r="L121" s="170"/>
    </row>
    <row r="122" spans="1:12" ht="38.25" customHeight="1" thickBot="1" x14ac:dyDescent="0.3">
      <c r="C122" s="222" t="s">
        <v>562</v>
      </c>
      <c r="D122" s="509"/>
      <c r="E122" s="509"/>
      <c r="F122" s="509"/>
      <c r="G122" s="510"/>
      <c r="K122" s="173"/>
    </row>
    <row r="124" spans="1:12" x14ac:dyDescent="0.25">
      <c r="B124" s="124"/>
    </row>
    <row r="132" spans="2:2" x14ac:dyDescent="0.25">
      <c r="B132" s="124"/>
    </row>
  </sheetData>
  <mergeCells count="91">
    <mergeCell ref="C34:D34"/>
    <mergeCell ref="F34:G34"/>
    <mergeCell ref="F27:G27"/>
    <mergeCell ref="C28:E28"/>
    <mergeCell ref="F28:G28"/>
    <mergeCell ref="D57:G57"/>
    <mergeCell ref="B3:G3"/>
    <mergeCell ref="D8:F8"/>
    <mergeCell ref="D10:G10"/>
    <mergeCell ref="F15:G15"/>
    <mergeCell ref="C16:E16"/>
    <mergeCell ref="F16:G16"/>
    <mergeCell ref="F38:G38"/>
    <mergeCell ref="F35:G35"/>
    <mergeCell ref="C37:D37"/>
    <mergeCell ref="F37:G37"/>
    <mergeCell ref="F20:G20"/>
    <mergeCell ref="F21:G21"/>
    <mergeCell ref="C31:D31"/>
    <mergeCell ref="F31:G31"/>
    <mergeCell ref="F32:G32"/>
    <mergeCell ref="D55:F55"/>
    <mergeCell ref="D56:F56"/>
    <mergeCell ref="D44:F44"/>
    <mergeCell ref="D45:F45"/>
    <mergeCell ref="D46:F46"/>
    <mergeCell ref="D47:F47"/>
    <mergeCell ref="D48:F48"/>
    <mergeCell ref="D49:G49"/>
    <mergeCell ref="B42:G42"/>
    <mergeCell ref="D50:G50"/>
    <mergeCell ref="D52:F52"/>
    <mergeCell ref="D53:F53"/>
    <mergeCell ref="D54:F54"/>
    <mergeCell ref="D58:G58"/>
    <mergeCell ref="D60:F60"/>
    <mergeCell ref="D61:F61"/>
    <mergeCell ref="D62:F62"/>
    <mergeCell ref="D65:G65"/>
    <mergeCell ref="D64:F64"/>
    <mergeCell ref="D63:F63"/>
    <mergeCell ref="D66:G66"/>
    <mergeCell ref="D68:F68"/>
    <mergeCell ref="D69:F69"/>
    <mergeCell ref="D70:F70"/>
    <mergeCell ref="D84:F84"/>
    <mergeCell ref="D71:F71"/>
    <mergeCell ref="D72:F72"/>
    <mergeCell ref="D73:G73"/>
    <mergeCell ref="D74:G74"/>
    <mergeCell ref="D76:F76"/>
    <mergeCell ref="D77:F77"/>
    <mergeCell ref="D78:F78"/>
    <mergeCell ref="D79:F79"/>
    <mergeCell ref="D80:F80"/>
    <mergeCell ref="D81:G81"/>
    <mergeCell ref="D82:G82"/>
    <mergeCell ref="D97:G97"/>
    <mergeCell ref="D85:F85"/>
    <mergeCell ref="D86:F86"/>
    <mergeCell ref="D87:F87"/>
    <mergeCell ref="D88:F88"/>
    <mergeCell ref="D89:G89"/>
    <mergeCell ref="D90:G90"/>
    <mergeCell ref="D92:F92"/>
    <mergeCell ref="D93:F93"/>
    <mergeCell ref="D94:F94"/>
    <mergeCell ref="D95:F95"/>
    <mergeCell ref="D96:F96"/>
    <mergeCell ref="D111:F111"/>
    <mergeCell ref="D98:G98"/>
    <mergeCell ref="D100:F100"/>
    <mergeCell ref="D101:F101"/>
    <mergeCell ref="D102:F102"/>
    <mergeCell ref="D103:F103"/>
    <mergeCell ref="D104:F104"/>
    <mergeCell ref="D105:G105"/>
    <mergeCell ref="D106:G106"/>
    <mergeCell ref="D108:F108"/>
    <mergeCell ref="D109:F109"/>
    <mergeCell ref="D110:F110"/>
    <mergeCell ref="D119:F119"/>
    <mergeCell ref="D120:F120"/>
    <mergeCell ref="D121:G121"/>
    <mergeCell ref="D122:G122"/>
    <mergeCell ref="D112:F112"/>
    <mergeCell ref="D113:G113"/>
    <mergeCell ref="D114:G114"/>
    <mergeCell ref="D116:F116"/>
    <mergeCell ref="D117:F117"/>
    <mergeCell ref="D118:F118"/>
  </mergeCells>
  <phoneticPr fontId="5" type="noConversion"/>
  <conditionalFormatting sqref="J3">
    <cfRule type="cellIs" dxfId="97" priority="58" operator="equal">
      <formula>"Määritä arvo"</formula>
    </cfRule>
  </conditionalFormatting>
  <conditionalFormatting sqref="J42">
    <cfRule type="cellIs" dxfId="96" priority="59" operator="equal">
      <formula>"Määritä arvo"</formula>
    </cfRule>
  </conditionalFormatting>
  <dataValidations count="1">
    <dataValidation type="list" allowBlank="1" showInputMessage="1" showErrorMessage="1" sqref="F27:G27" xr:uid="{F0399E1D-AE3A-4393-9EEC-EF5C54003D78}">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6DDC8EAB-8488-45F4-88E8-A14156E410EE}">
          <x14:formula1>
            <xm:f>X!$B$4:$B$7</xm:f>
          </x14:formula1>
          <xm:sqref>F15:G15</xm:sqref>
        </x14:dataValidation>
        <x14:dataValidation type="list" allowBlank="1" showInputMessage="1" showErrorMessage="1" xr:uid="{032BEF9D-F926-4B3D-8A3A-47E649833053}">
          <x14:formula1>
            <xm:f>X!$B$22:$B$26</xm:f>
          </x14:formula1>
          <xm:sqref>F34:G34 F37:G37 F31:G31</xm:sqref>
        </x14:dataValidation>
        <x14:dataValidation type="list" allowBlank="1" showInputMessage="1" showErrorMessage="1" xr:uid="{8C728F17-553F-4A87-8C30-95684AC826AA}">
          <x14:formula1>
            <xm:f>X!$B$9:$B$13</xm:f>
          </x14:formula1>
          <xm:sqref>F20:G20</xm:sqref>
        </x14:dataValidation>
        <x14:dataValidation type="list" allowBlank="1" showInputMessage="1" showErrorMessage="1" xr:uid="{DB6D0B58-2E54-4D84-944D-46BE02C01D74}">
          <x14:formula1>
            <xm:f>X!$B$15:$B$20</xm:f>
          </x14:formula1>
          <xm:sqref>F23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68B7C-66F8-4784-9127-4D3F6D7E5DA3}">
  <sheetPr>
    <tabColor theme="7" tint="0.59999389629810485"/>
  </sheetPr>
  <dimension ref="A1:M138"/>
  <sheetViews>
    <sheetView zoomScaleNormal="100" workbookViewId="0"/>
  </sheetViews>
  <sheetFormatPr defaultColWidth="9.109375" defaultRowHeight="13.8" x14ac:dyDescent="0.25"/>
  <cols>
    <col min="1" max="1" width="0.6640625" style="99" customWidth="1"/>
    <col min="2" max="2" width="6.33203125"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9" width="2" style="99" customWidth="1"/>
    <col min="10" max="10" width="1.6640625" style="99" customWidth="1"/>
    <col min="11" max="11" width="8.6640625" style="173" customWidth="1"/>
    <col min="12" max="12" width="14.33203125" style="117" customWidth="1"/>
    <col min="13" max="13" width="9.109375" style="117" customWidth="1"/>
    <col min="14" max="16384" width="9.109375" style="99"/>
  </cols>
  <sheetData>
    <row r="1" spans="1:13" ht="17.399999999999999" x14ac:dyDescent="0.25">
      <c r="B1" s="111" t="s">
        <v>631</v>
      </c>
    </row>
    <row r="2" spans="1:13" ht="6" customHeight="1" x14ac:dyDescent="0.25"/>
    <row r="3" spans="1:13" ht="152.25" customHeight="1" x14ac:dyDescent="0.25">
      <c r="B3" s="516" t="s">
        <v>515</v>
      </c>
      <c r="C3" s="516"/>
      <c r="D3" s="516"/>
      <c r="E3" s="516"/>
      <c r="F3" s="516"/>
      <c r="G3" s="516"/>
      <c r="J3" s="84"/>
    </row>
    <row r="4" spans="1:13" ht="6" customHeight="1" x14ac:dyDescent="0.25"/>
    <row r="5" spans="1:13" ht="20.25" customHeight="1" x14ac:dyDescent="0.25">
      <c r="A5" s="98" t="s">
        <v>632</v>
      </c>
      <c r="B5" s="112"/>
      <c r="C5" s="125"/>
      <c r="D5" s="113"/>
      <c r="E5" s="113"/>
      <c r="F5" s="113"/>
      <c r="G5" s="113"/>
      <c r="K5" s="128" t="s">
        <v>517</v>
      </c>
      <c r="L5" s="182"/>
    </row>
    <row r="6" spans="1:13" ht="6" customHeight="1" x14ac:dyDescent="0.25">
      <c r="L6" s="183"/>
    </row>
    <row r="7" spans="1:13" ht="13.5" customHeight="1" x14ac:dyDescent="0.25">
      <c r="B7" s="114" t="s">
        <v>518</v>
      </c>
      <c r="C7" s="126"/>
      <c r="D7" s="115"/>
      <c r="E7" s="115"/>
      <c r="F7" s="115"/>
      <c r="G7" s="115"/>
      <c r="K7" s="178" t="s">
        <v>519</v>
      </c>
      <c r="L7" s="128" t="s">
        <v>520</v>
      </c>
    </row>
    <row r="8" spans="1:13" ht="18.75" customHeight="1" x14ac:dyDescent="0.25">
      <c r="B8" s="124" t="s">
        <v>633</v>
      </c>
      <c r="C8" s="120" t="s">
        <v>522</v>
      </c>
      <c r="D8" s="495"/>
      <c r="E8" s="497"/>
      <c r="F8" s="496"/>
      <c r="K8" s="223">
        <f>SUM(K15:K128)</f>
        <v>0</v>
      </c>
      <c r="L8" s="197">
        <f>SUM(L13:L312)</f>
        <v>32</v>
      </c>
      <c r="M8" s="118"/>
    </row>
    <row r="9" spans="1:13" ht="6" customHeight="1" x14ac:dyDescent="0.25">
      <c r="B9" s="124"/>
    </row>
    <row r="10" spans="1:13" x14ac:dyDescent="0.25">
      <c r="B10" s="124" t="s">
        <v>634</v>
      </c>
      <c r="C10" s="120" t="s">
        <v>524</v>
      </c>
      <c r="D10" s="498"/>
      <c r="E10" s="499"/>
      <c r="F10" s="499"/>
      <c r="G10" s="500"/>
    </row>
    <row r="11" spans="1:13" ht="13.5" customHeight="1" x14ac:dyDescent="0.25">
      <c r="B11" s="156"/>
      <c r="C11" s="120" t="s">
        <v>525</v>
      </c>
      <c r="F11" s="116"/>
      <c r="L11" s="170"/>
    </row>
    <row r="12" spans="1:13" ht="6" customHeight="1" x14ac:dyDescent="0.25">
      <c r="B12" s="156"/>
      <c r="L12" s="170"/>
    </row>
    <row r="13" spans="1:13" ht="13.5" customHeight="1" x14ac:dyDescent="0.25">
      <c r="B13" s="157" t="s">
        <v>526</v>
      </c>
      <c r="C13" s="126"/>
      <c r="D13" s="115"/>
      <c r="E13" s="115"/>
      <c r="F13" s="115"/>
      <c r="G13" s="115"/>
      <c r="J13" s="128"/>
      <c r="K13" s="128"/>
      <c r="L13" s="170"/>
    </row>
    <row r="14" spans="1:13" ht="6" customHeight="1" x14ac:dyDescent="0.25">
      <c r="B14" s="120"/>
      <c r="L14" s="170"/>
    </row>
    <row r="15" spans="1:13" ht="14.25" customHeight="1" x14ac:dyDescent="0.25">
      <c r="B15" s="124" t="s">
        <v>635</v>
      </c>
      <c r="C15" s="120" t="s">
        <v>532</v>
      </c>
      <c r="F15" s="495"/>
      <c r="G15" s="496"/>
      <c r="J15" s="85"/>
      <c r="K15" s="173">
        <f>IF(F15&lt;&gt;"",VLOOKUP(F15,KOOSTE!$C$34:$D$37,2,FALSE),0)</f>
        <v>0</v>
      </c>
      <c r="L15" s="172">
        <f>KOOSTE!D37</f>
        <v>2</v>
      </c>
    </row>
    <row r="16" spans="1:13" ht="56.25" customHeight="1" x14ac:dyDescent="0.25">
      <c r="B16" s="124" t="s">
        <v>636</v>
      </c>
      <c r="C16" s="501" t="s">
        <v>529</v>
      </c>
      <c r="D16" s="502"/>
      <c r="E16" s="503"/>
      <c r="F16" s="493"/>
      <c r="G16" s="494"/>
      <c r="J16" s="85"/>
      <c r="L16" s="170"/>
    </row>
    <row r="17" spans="1:12" ht="6" customHeight="1" x14ac:dyDescent="0.25">
      <c r="B17" s="120"/>
      <c r="L17" s="170"/>
    </row>
    <row r="18" spans="1:12" x14ac:dyDescent="0.25">
      <c r="B18" s="157" t="s">
        <v>530</v>
      </c>
      <c r="C18" s="126"/>
      <c r="D18" s="115"/>
      <c r="E18" s="115"/>
      <c r="F18" s="115"/>
      <c r="G18" s="115"/>
      <c r="L18" s="170"/>
    </row>
    <row r="19" spans="1:12" ht="6" customHeight="1" x14ac:dyDescent="0.25">
      <c r="B19" s="120"/>
      <c r="L19" s="170"/>
    </row>
    <row r="20" spans="1:12" x14ac:dyDescent="0.25">
      <c r="B20" s="124" t="s">
        <v>637</v>
      </c>
      <c r="C20" s="120" t="s">
        <v>532</v>
      </c>
      <c r="F20" s="495"/>
      <c r="G20" s="496"/>
      <c r="J20" s="85"/>
      <c r="K20" s="173">
        <f>IF(F20&lt;&gt;"",VLOOKUP(F20,KOOSTE!$C$39:$D$43,2,FALSE),0)</f>
        <v>0</v>
      </c>
      <c r="L20" s="172">
        <f>KOOSTE!D43</f>
        <v>4</v>
      </c>
    </row>
    <row r="21" spans="1:12" ht="56.25" customHeight="1" x14ac:dyDescent="0.25">
      <c r="B21" s="124" t="s">
        <v>638</v>
      </c>
      <c r="C21" s="120" t="s">
        <v>534</v>
      </c>
      <c r="F21" s="493"/>
      <c r="G21" s="494"/>
      <c r="J21" s="85"/>
      <c r="L21" s="170"/>
    </row>
    <row r="22" spans="1:12" ht="6" customHeight="1" x14ac:dyDescent="0.25">
      <c r="B22" s="124"/>
      <c r="L22" s="170"/>
    </row>
    <row r="23" spans="1:12" x14ac:dyDescent="0.25">
      <c r="B23" s="124" t="s">
        <v>639</v>
      </c>
      <c r="C23" s="120" t="s">
        <v>536</v>
      </c>
      <c r="F23" s="218"/>
      <c r="G23" s="121" t="s">
        <v>537</v>
      </c>
      <c r="K23" s="173">
        <f>IF(F23&lt;&gt;"",VLOOKUP(F23,KOOSTE!$C$45:$D$50,2,FALSE),0)</f>
        <v>0</v>
      </c>
      <c r="L23" s="172">
        <f>KOOSTE!D50</f>
        <v>3</v>
      </c>
    </row>
    <row r="24" spans="1:12" ht="6" customHeight="1" x14ac:dyDescent="0.25">
      <c r="B24" s="124"/>
      <c r="L24" s="170"/>
    </row>
    <row r="25" spans="1:12" x14ac:dyDescent="0.25">
      <c r="A25" s="192"/>
      <c r="B25" s="114" t="s">
        <v>538</v>
      </c>
      <c r="C25" s="193"/>
      <c r="D25" s="194"/>
      <c r="E25" s="194"/>
      <c r="F25" s="194"/>
      <c r="G25" s="194"/>
      <c r="H25" s="192"/>
      <c r="J25" s="192"/>
      <c r="L25" s="170"/>
    </row>
    <row r="26" spans="1:12" x14ac:dyDescent="0.25">
      <c r="A26" s="192"/>
      <c r="B26" s="192"/>
      <c r="C26" s="195"/>
      <c r="D26" s="192"/>
      <c r="E26" s="192"/>
      <c r="F26" s="192"/>
      <c r="G26" s="192"/>
      <c r="H26" s="192"/>
      <c r="J26" s="192"/>
      <c r="L26" s="170"/>
    </row>
    <row r="27" spans="1:12" x14ac:dyDescent="0.25">
      <c r="A27" s="192"/>
      <c r="B27" s="124" t="s">
        <v>640</v>
      </c>
      <c r="C27" s="120" t="s">
        <v>641</v>
      </c>
      <c r="D27" s="192"/>
      <c r="E27" s="192"/>
      <c r="F27" s="495"/>
      <c r="G27" s="496"/>
      <c r="H27" s="192"/>
      <c r="J27" s="85"/>
      <c r="K27" s="173">
        <f>IF(F27="Kyllä",KOOSTE!D52,0)</f>
        <v>0</v>
      </c>
      <c r="L27" s="172">
        <f>KOOSTE!D52</f>
        <v>3</v>
      </c>
    </row>
    <row r="28" spans="1:12" ht="33" customHeight="1" x14ac:dyDescent="0.25">
      <c r="A28" s="192"/>
      <c r="B28" s="124" t="s">
        <v>614</v>
      </c>
      <c r="C28" s="501" t="s">
        <v>542</v>
      </c>
      <c r="D28" s="504"/>
      <c r="E28" s="505"/>
      <c r="F28" s="493"/>
      <c r="G28" s="494"/>
      <c r="H28" s="192"/>
      <c r="J28" s="85"/>
      <c r="L28" s="170"/>
    </row>
    <row r="29" spans="1:12" ht="13.5" customHeight="1" x14ac:dyDescent="0.25">
      <c r="B29" s="157" t="s">
        <v>543</v>
      </c>
      <c r="C29" s="126"/>
      <c r="D29" s="115"/>
      <c r="E29" s="115"/>
      <c r="F29" s="115"/>
      <c r="G29" s="115"/>
      <c r="L29" s="170"/>
    </row>
    <row r="30" spans="1:12" ht="6" customHeight="1" x14ac:dyDescent="0.25">
      <c r="B30" s="120"/>
      <c r="F30" s="116"/>
      <c r="L30" s="170"/>
    </row>
    <row r="31" spans="1:12" ht="27.75" customHeight="1" x14ac:dyDescent="0.25">
      <c r="B31" s="124" t="s">
        <v>642</v>
      </c>
      <c r="C31" s="501" t="s">
        <v>643</v>
      </c>
      <c r="D31" s="501"/>
      <c r="F31" s="495"/>
      <c r="G31" s="496"/>
      <c r="J31" s="85"/>
      <c r="K31" s="173">
        <f>IF(F31&lt;&gt;"",VLOOKUP(F31,KOOSTE!$C$54:$D$58,2,FALSE),0)</f>
        <v>0</v>
      </c>
      <c r="L31" s="172">
        <f>KOOSTE!D$58</f>
        <v>2</v>
      </c>
    </row>
    <row r="32" spans="1:12" ht="56.25" customHeight="1" x14ac:dyDescent="0.25">
      <c r="B32" s="124" t="s">
        <v>644</v>
      </c>
      <c r="C32" s="120" t="s">
        <v>547</v>
      </c>
      <c r="D32" s="120"/>
      <c r="F32" s="493"/>
      <c r="G32" s="494"/>
      <c r="J32" s="85"/>
      <c r="L32" s="170"/>
    </row>
    <row r="33" spans="1:13" ht="6" customHeight="1" x14ac:dyDescent="0.25">
      <c r="B33" s="120"/>
      <c r="D33" s="120"/>
      <c r="L33" s="170"/>
    </row>
    <row r="34" spans="1:13" ht="27.75" customHeight="1" x14ac:dyDescent="0.25">
      <c r="B34" s="124" t="s">
        <v>645</v>
      </c>
      <c r="C34" s="501" t="s">
        <v>646</v>
      </c>
      <c r="D34" s="501"/>
      <c r="F34" s="495"/>
      <c r="G34" s="496"/>
      <c r="J34" s="85"/>
      <c r="K34" s="173">
        <f>IF(F34&lt;&gt;"",VLOOKUP(F34,KOOSTE!$C$54:$D$58,2,FALSE),0)</f>
        <v>0</v>
      </c>
      <c r="L34" s="172">
        <f>KOOSTE!D$58</f>
        <v>2</v>
      </c>
    </row>
    <row r="35" spans="1:13" ht="56.25" customHeight="1" x14ac:dyDescent="0.25">
      <c r="B35" s="124" t="s">
        <v>647</v>
      </c>
      <c r="C35" s="120" t="s">
        <v>547</v>
      </c>
      <c r="D35" s="120"/>
      <c r="F35" s="493"/>
      <c r="G35" s="494"/>
      <c r="J35" s="85"/>
      <c r="L35" s="170"/>
    </row>
    <row r="36" spans="1:13" s="117" customFormat="1" ht="6" customHeight="1" x14ac:dyDescent="0.25">
      <c r="A36" s="99"/>
      <c r="B36" s="120"/>
      <c r="C36" s="120"/>
      <c r="D36" s="120"/>
      <c r="E36" s="99"/>
      <c r="F36" s="99"/>
      <c r="G36" s="99"/>
      <c r="H36" s="99"/>
      <c r="I36" s="99"/>
      <c r="J36" s="99"/>
      <c r="K36" s="173"/>
      <c r="L36" s="170"/>
    </row>
    <row r="37" spans="1:13" s="117" customFormat="1" ht="27.75" customHeight="1" x14ac:dyDescent="0.25">
      <c r="A37" s="99"/>
      <c r="B37" s="124" t="s">
        <v>648</v>
      </c>
      <c r="C37" s="501" t="s">
        <v>549</v>
      </c>
      <c r="D37" s="501"/>
      <c r="E37" s="99"/>
      <c r="F37" s="495"/>
      <c r="G37" s="496"/>
      <c r="H37" s="99"/>
      <c r="I37" s="99"/>
      <c r="J37" s="85"/>
      <c r="K37" s="173">
        <f>IF(F37&lt;&gt;"",VLOOKUP(F37,KOOSTE!$C$54:$D$58,2,FALSE),0)</f>
        <v>0</v>
      </c>
      <c r="L37" s="172">
        <f>KOOSTE!D$58</f>
        <v>2</v>
      </c>
    </row>
    <row r="38" spans="1:13" s="117" customFormat="1" ht="56.25" customHeight="1" x14ac:dyDescent="0.25">
      <c r="A38" s="99"/>
      <c r="B38" s="124" t="s">
        <v>649</v>
      </c>
      <c r="C38" s="120" t="s">
        <v>547</v>
      </c>
      <c r="D38" s="120"/>
      <c r="E38" s="99"/>
      <c r="F38" s="493"/>
      <c r="G38" s="494"/>
      <c r="H38" s="99"/>
      <c r="I38" s="99"/>
      <c r="J38" s="85"/>
      <c r="K38" s="173"/>
      <c r="L38" s="170"/>
    </row>
    <row r="39" spans="1:13" s="117" customFormat="1" ht="6" customHeight="1" x14ac:dyDescent="0.25">
      <c r="A39" s="99"/>
      <c r="B39" s="120"/>
      <c r="C39" s="120"/>
      <c r="D39" s="120"/>
      <c r="E39" s="99"/>
      <c r="F39" s="99"/>
      <c r="G39" s="99"/>
      <c r="H39" s="99"/>
      <c r="I39" s="99"/>
      <c r="J39" s="99"/>
      <c r="K39" s="173"/>
      <c r="L39" s="170"/>
    </row>
    <row r="40" spans="1:13" s="117" customFormat="1" ht="27.75" customHeight="1" x14ac:dyDescent="0.25">
      <c r="A40" s="99"/>
      <c r="B40" s="124" t="s">
        <v>650</v>
      </c>
      <c r="C40" s="501" t="s">
        <v>651</v>
      </c>
      <c r="D40" s="501"/>
      <c r="E40" s="99"/>
      <c r="F40" s="495"/>
      <c r="G40" s="496"/>
      <c r="H40" s="99"/>
      <c r="I40" s="99"/>
      <c r="J40" s="85"/>
      <c r="K40" s="173">
        <f>IF(F40&lt;&gt;"",VLOOKUP(F40,KOOSTE!$C$54:$D$58,2,FALSE),0)</f>
        <v>0</v>
      </c>
      <c r="L40" s="172">
        <f>KOOSTE!D$58</f>
        <v>2</v>
      </c>
      <c r="M40" s="118"/>
    </row>
    <row r="41" spans="1:13" s="117" customFormat="1" ht="56.25" customHeight="1" x14ac:dyDescent="0.25">
      <c r="A41" s="99"/>
      <c r="B41" s="124" t="s">
        <v>652</v>
      </c>
      <c r="C41" s="120" t="s">
        <v>547</v>
      </c>
      <c r="D41" s="120"/>
      <c r="E41" s="99"/>
      <c r="F41" s="493"/>
      <c r="G41" s="494"/>
      <c r="H41" s="99"/>
      <c r="I41" s="99"/>
      <c r="J41" s="85"/>
      <c r="K41" s="173"/>
      <c r="L41" s="170"/>
    </row>
    <row r="42" spans="1:13" s="117" customFormat="1" ht="6" customHeight="1" x14ac:dyDescent="0.25">
      <c r="A42" s="99"/>
      <c r="B42" s="120"/>
      <c r="C42" s="120"/>
      <c r="D42" s="120"/>
      <c r="E42" s="99"/>
      <c r="F42" s="99"/>
      <c r="G42" s="99"/>
      <c r="H42" s="99"/>
      <c r="I42" s="99"/>
      <c r="J42" s="99"/>
      <c r="K42" s="173"/>
      <c r="L42" s="170"/>
    </row>
    <row r="43" spans="1:13" s="117" customFormat="1" ht="27.75" customHeight="1" x14ac:dyDescent="0.25">
      <c r="A43" s="99"/>
      <c r="B43" s="124" t="s">
        <v>653</v>
      </c>
      <c r="C43" s="501" t="s">
        <v>654</v>
      </c>
      <c r="D43" s="501"/>
      <c r="E43" s="99"/>
      <c r="F43" s="495"/>
      <c r="G43" s="496"/>
      <c r="H43" s="99"/>
      <c r="I43" s="99"/>
      <c r="J43" s="85"/>
      <c r="K43" s="173">
        <f>IF(F43&lt;&gt;"",VLOOKUP(F43,KOOSTE!$C$54:$D$58,2,FALSE),0)</f>
        <v>0</v>
      </c>
      <c r="L43" s="172">
        <f>KOOSTE!D$58</f>
        <v>2</v>
      </c>
    </row>
    <row r="44" spans="1:13" s="117" customFormat="1" ht="56.25" customHeight="1" x14ac:dyDescent="0.25">
      <c r="A44" s="99"/>
      <c r="B44" s="124" t="s">
        <v>655</v>
      </c>
      <c r="C44" s="120" t="s">
        <v>547</v>
      </c>
      <c r="D44" s="120"/>
      <c r="E44" s="99"/>
      <c r="F44" s="493"/>
      <c r="G44" s="494"/>
      <c r="H44" s="99"/>
      <c r="I44" s="99"/>
      <c r="J44" s="85"/>
      <c r="K44" s="173"/>
      <c r="L44" s="170"/>
    </row>
    <row r="45" spans="1:13" s="117" customFormat="1" ht="6" customHeight="1" x14ac:dyDescent="0.25">
      <c r="A45" s="99"/>
      <c r="B45" s="120"/>
      <c r="C45" s="120"/>
      <c r="D45" s="120"/>
      <c r="E45" s="99"/>
      <c r="F45" s="99"/>
      <c r="G45" s="99"/>
      <c r="H45" s="99"/>
      <c r="I45" s="99"/>
      <c r="J45" s="99"/>
      <c r="K45" s="173"/>
      <c r="L45" s="170"/>
    </row>
    <row r="46" spans="1:13" s="117" customFormat="1" x14ac:dyDescent="0.25">
      <c r="A46" s="99"/>
      <c r="B46" s="114" t="s">
        <v>553</v>
      </c>
      <c r="C46" s="126"/>
      <c r="D46" s="115"/>
      <c r="E46" s="115"/>
      <c r="F46" s="115"/>
      <c r="G46" s="115"/>
      <c r="H46" s="99"/>
      <c r="I46" s="99"/>
      <c r="J46" s="99"/>
      <c r="K46" s="173"/>
      <c r="L46" s="170"/>
    </row>
    <row r="47" spans="1:13" s="117" customFormat="1" ht="6" customHeight="1" x14ac:dyDescent="0.25">
      <c r="A47" s="99"/>
      <c r="B47" s="99"/>
      <c r="C47" s="120"/>
      <c r="D47" s="99"/>
      <c r="E47" s="99"/>
      <c r="F47" s="99"/>
      <c r="G47" s="99"/>
      <c r="H47" s="99"/>
      <c r="I47" s="99"/>
      <c r="J47" s="99"/>
      <c r="K47" s="173"/>
      <c r="L47" s="170"/>
    </row>
    <row r="48" spans="1:13" s="117" customFormat="1" ht="121.5" customHeight="1" x14ac:dyDescent="0.25">
      <c r="A48" s="99"/>
      <c r="B48" s="517" t="s">
        <v>554</v>
      </c>
      <c r="C48" s="518"/>
      <c r="D48" s="518"/>
      <c r="E48" s="518"/>
      <c r="F48" s="518"/>
      <c r="G48" s="519"/>
      <c r="H48" s="99"/>
      <c r="I48" s="99"/>
      <c r="J48" s="84"/>
      <c r="K48" s="174"/>
      <c r="L48" s="170"/>
    </row>
    <row r="49" spans="1:12" s="117" customFormat="1" ht="6" customHeight="1" thickBot="1" x14ac:dyDescent="0.3">
      <c r="A49" s="99"/>
      <c r="B49" s="99"/>
      <c r="C49" s="120"/>
      <c r="D49" s="99"/>
      <c r="E49" s="99"/>
      <c r="F49" s="99"/>
      <c r="G49" s="99"/>
      <c r="H49" s="99"/>
      <c r="I49" s="99"/>
      <c r="J49" s="99"/>
      <c r="K49" s="173"/>
      <c r="L49" s="170"/>
    </row>
    <row r="50" spans="1:12" s="117" customFormat="1" ht="16.5" customHeight="1" x14ac:dyDescent="0.25">
      <c r="A50" s="99"/>
      <c r="B50" s="124" t="s">
        <v>656</v>
      </c>
      <c r="C50" s="127" t="s">
        <v>556</v>
      </c>
      <c r="D50" s="506"/>
      <c r="E50" s="507"/>
      <c r="F50" s="508"/>
      <c r="G50" s="100"/>
      <c r="H50" s="99"/>
      <c r="I50" s="99"/>
      <c r="J50" s="99"/>
      <c r="K50" s="173">
        <f>IF(ISTEXT(D50),X!$C$28,0)</f>
        <v>0</v>
      </c>
      <c r="L50" s="172">
        <f>KOOSTE!D$60</f>
        <v>1</v>
      </c>
    </row>
    <row r="51" spans="1:12" s="117" customFormat="1" ht="16.5" customHeight="1" x14ac:dyDescent="0.25">
      <c r="A51" s="99"/>
      <c r="C51" s="219" t="s">
        <v>557</v>
      </c>
      <c r="D51" s="498"/>
      <c r="E51" s="499"/>
      <c r="F51" s="500"/>
      <c r="G51" s="101"/>
      <c r="H51" s="99"/>
      <c r="I51" s="99"/>
      <c r="J51" s="99"/>
      <c r="K51" s="173"/>
      <c r="L51" s="170"/>
    </row>
    <row r="52" spans="1:12" s="117" customFormat="1" ht="26.25" customHeight="1" x14ac:dyDescent="0.25">
      <c r="A52" s="99"/>
      <c r="C52" s="220" t="s">
        <v>558</v>
      </c>
      <c r="D52" s="511"/>
      <c r="E52" s="512"/>
      <c r="F52" s="513"/>
      <c r="G52" s="101"/>
      <c r="H52" s="99"/>
      <c r="I52" s="99"/>
      <c r="J52" s="99"/>
      <c r="K52" s="173"/>
      <c r="L52" s="170"/>
    </row>
    <row r="53" spans="1:12" s="117" customFormat="1" ht="27.6" x14ac:dyDescent="0.25">
      <c r="A53" s="99"/>
      <c r="C53" s="221" t="s">
        <v>559</v>
      </c>
      <c r="D53" s="511"/>
      <c r="E53" s="512"/>
      <c r="F53" s="513"/>
      <c r="G53" s="101"/>
      <c r="H53" s="99"/>
      <c r="I53" s="99"/>
      <c r="J53" s="99"/>
      <c r="K53" s="173"/>
      <c r="L53" s="170"/>
    </row>
    <row r="54" spans="1:12" s="117" customFormat="1" x14ac:dyDescent="0.25">
      <c r="A54" s="99"/>
      <c r="C54" s="221" t="s">
        <v>560</v>
      </c>
      <c r="D54" s="511"/>
      <c r="E54" s="512"/>
      <c r="F54" s="513"/>
      <c r="G54" s="101"/>
      <c r="H54" s="99"/>
      <c r="I54" s="99"/>
      <c r="J54" s="99"/>
      <c r="K54" s="173"/>
      <c r="L54" s="170"/>
    </row>
    <row r="55" spans="1:12" s="117" customFormat="1" ht="38.25" customHeight="1" x14ac:dyDescent="0.25">
      <c r="A55" s="99"/>
      <c r="C55" s="220" t="s">
        <v>561</v>
      </c>
      <c r="D55" s="514"/>
      <c r="E55" s="514"/>
      <c r="F55" s="514"/>
      <c r="G55" s="515"/>
      <c r="H55" s="99"/>
      <c r="I55" s="99"/>
      <c r="J55" s="99"/>
      <c r="K55" s="173"/>
      <c r="L55" s="170"/>
    </row>
    <row r="56" spans="1:12" s="117" customFormat="1" ht="38.25" customHeight="1" thickBot="1" x14ac:dyDescent="0.3">
      <c r="A56" s="99"/>
      <c r="C56" s="222" t="s">
        <v>562</v>
      </c>
      <c r="D56" s="509"/>
      <c r="E56" s="509"/>
      <c r="F56" s="509"/>
      <c r="G56" s="510"/>
      <c r="H56" s="99"/>
      <c r="I56" s="99"/>
      <c r="J56" s="99"/>
      <c r="K56" s="173"/>
      <c r="L56" s="170"/>
    </row>
    <row r="57" spans="1:12" s="117" customFormat="1" ht="6" customHeight="1" thickBot="1" x14ac:dyDescent="0.3">
      <c r="A57" s="99"/>
      <c r="C57" s="120"/>
      <c r="D57" s="99"/>
      <c r="E57" s="99"/>
      <c r="F57" s="99"/>
      <c r="G57" s="99"/>
      <c r="H57" s="99"/>
      <c r="I57" s="99"/>
      <c r="J57" s="99"/>
      <c r="K57" s="173"/>
      <c r="L57" s="170"/>
    </row>
    <row r="58" spans="1:12" s="117" customFormat="1" ht="16.5" customHeight="1" x14ac:dyDescent="0.25">
      <c r="A58" s="99"/>
      <c r="B58" s="124" t="s">
        <v>657</v>
      </c>
      <c r="C58" s="127" t="s">
        <v>556</v>
      </c>
      <c r="D58" s="506"/>
      <c r="E58" s="507"/>
      <c r="F58" s="508"/>
      <c r="G58" s="100"/>
      <c r="H58" s="99"/>
      <c r="I58" s="99"/>
      <c r="J58" s="99"/>
      <c r="K58" s="173">
        <f>IF(ISTEXT(D58),X!$C$28,0)</f>
        <v>0</v>
      </c>
      <c r="L58" s="172">
        <f>KOOSTE!D$60</f>
        <v>1</v>
      </c>
    </row>
    <row r="59" spans="1:12" s="117" customFormat="1" ht="16.5" customHeight="1" x14ac:dyDescent="0.25">
      <c r="A59" s="99"/>
      <c r="C59" s="219" t="s">
        <v>557</v>
      </c>
      <c r="D59" s="498"/>
      <c r="E59" s="499"/>
      <c r="F59" s="500"/>
      <c r="G59" s="101"/>
      <c r="H59" s="99"/>
      <c r="I59" s="99"/>
      <c r="J59" s="99"/>
      <c r="K59" s="173"/>
      <c r="L59" s="170"/>
    </row>
    <row r="60" spans="1:12" s="117" customFormat="1" ht="27.75" customHeight="1" x14ac:dyDescent="0.25">
      <c r="A60" s="99"/>
      <c r="C60" s="220" t="s">
        <v>558</v>
      </c>
      <c r="D60" s="511"/>
      <c r="E60" s="512"/>
      <c r="F60" s="513"/>
      <c r="G60" s="101"/>
      <c r="H60" s="99"/>
      <c r="I60" s="99"/>
      <c r="J60" s="99"/>
      <c r="K60" s="173"/>
      <c r="L60" s="170"/>
    </row>
    <row r="61" spans="1:12" s="117" customFormat="1" ht="27.6" x14ac:dyDescent="0.25">
      <c r="A61" s="99"/>
      <c r="C61" s="221" t="s">
        <v>559</v>
      </c>
      <c r="D61" s="511"/>
      <c r="E61" s="512"/>
      <c r="F61" s="513"/>
      <c r="G61" s="101"/>
      <c r="H61" s="99"/>
      <c r="I61" s="99"/>
      <c r="J61" s="99"/>
      <c r="K61" s="173"/>
      <c r="L61" s="170"/>
    </row>
    <row r="62" spans="1:12" s="117" customFormat="1" x14ac:dyDescent="0.25">
      <c r="A62" s="99"/>
      <c r="C62" s="221" t="s">
        <v>560</v>
      </c>
      <c r="D62" s="511"/>
      <c r="E62" s="512"/>
      <c r="F62" s="513"/>
      <c r="G62" s="101"/>
      <c r="H62" s="99"/>
      <c r="I62" s="99"/>
      <c r="J62" s="99"/>
      <c r="K62" s="173"/>
      <c r="L62" s="170"/>
    </row>
    <row r="63" spans="1:12" s="117" customFormat="1" ht="38.25" customHeight="1" x14ac:dyDescent="0.25">
      <c r="A63" s="99"/>
      <c r="C63" s="220" t="s">
        <v>561</v>
      </c>
      <c r="D63" s="514"/>
      <c r="E63" s="514"/>
      <c r="F63" s="514"/>
      <c r="G63" s="515"/>
      <c r="H63" s="99"/>
      <c r="I63" s="99"/>
      <c r="J63" s="99"/>
      <c r="K63" s="173"/>
      <c r="L63" s="170"/>
    </row>
    <row r="64" spans="1:12" s="117" customFormat="1" ht="38.25" customHeight="1" thickBot="1" x14ac:dyDescent="0.3">
      <c r="A64" s="99"/>
      <c r="C64" s="222" t="s">
        <v>562</v>
      </c>
      <c r="D64" s="509"/>
      <c r="E64" s="509"/>
      <c r="F64" s="509"/>
      <c r="G64" s="510"/>
      <c r="H64" s="99"/>
      <c r="I64" s="99"/>
      <c r="J64" s="99"/>
      <c r="K64" s="173"/>
      <c r="L64" s="170"/>
    </row>
    <row r="65" spans="1:12" s="117" customFormat="1" ht="6" customHeight="1" thickBot="1" x14ac:dyDescent="0.3">
      <c r="A65" s="99"/>
      <c r="C65" s="120"/>
      <c r="D65" s="99"/>
      <c r="E65" s="99"/>
      <c r="F65" s="99"/>
      <c r="G65" s="99"/>
      <c r="H65" s="99"/>
      <c r="I65" s="99"/>
      <c r="J65" s="99"/>
      <c r="K65" s="173"/>
      <c r="L65" s="170"/>
    </row>
    <row r="66" spans="1:12" s="117" customFormat="1" ht="16.5" customHeight="1" x14ac:dyDescent="0.25">
      <c r="A66" s="99"/>
      <c r="B66" s="124" t="s">
        <v>658</v>
      </c>
      <c r="C66" s="127" t="s">
        <v>556</v>
      </c>
      <c r="D66" s="506"/>
      <c r="E66" s="507"/>
      <c r="F66" s="508"/>
      <c r="G66" s="100"/>
      <c r="H66" s="99"/>
      <c r="I66" s="99"/>
      <c r="J66" s="99"/>
      <c r="K66" s="173">
        <f>IF(ISTEXT(D66),X!$C$28,0)</f>
        <v>0</v>
      </c>
      <c r="L66" s="172">
        <f>KOOSTE!D$60</f>
        <v>1</v>
      </c>
    </row>
    <row r="67" spans="1:12" s="117" customFormat="1" ht="16.5" customHeight="1" x14ac:dyDescent="0.25">
      <c r="A67" s="99"/>
      <c r="B67" s="99"/>
      <c r="C67" s="219" t="s">
        <v>557</v>
      </c>
      <c r="D67" s="498"/>
      <c r="E67" s="499"/>
      <c r="F67" s="500"/>
      <c r="G67" s="101"/>
      <c r="H67" s="99"/>
      <c r="I67" s="99"/>
      <c r="J67" s="99"/>
      <c r="K67" s="173"/>
      <c r="L67" s="170"/>
    </row>
    <row r="68" spans="1:12" s="117" customFormat="1" ht="27.75" customHeight="1" x14ac:dyDescent="0.25">
      <c r="A68" s="99"/>
      <c r="B68" s="99"/>
      <c r="C68" s="220" t="s">
        <v>558</v>
      </c>
      <c r="D68" s="511"/>
      <c r="E68" s="512"/>
      <c r="F68" s="513"/>
      <c r="G68" s="101"/>
      <c r="H68" s="99"/>
      <c r="I68" s="99"/>
      <c r="J68" s="99"/>
      <c r="K68" s="173"/>
      <c r="L68" s="170"/>
    </row>
    <row r="69" spans="1:12" s="117" customFormat="1" ht="27.6" x14ac:dyDescent="0.25">
      <c r="A69" s="99"/>
      <c r="B69" s="99"/>
      <c r="C69" s="221" t="s">
        <v>559</v>
      </c>
      <c r="D69" s="511"/>
      <c r="E69" s="512"/>
      <c r="F69" s="513"/>
      <c r="G69" s="101"/>
      <c r="H69" s="99"/>
      <c r="I69" s="99"/>
      <c r="J69" s="99"/>
      <c r="K69" s="173"/>
      <c r="L69" s="170"/>
    </row>
    <row r="70" spans="1:12" s="117" customFormat="1" x14ac:dyDescent="0.25">
      <c r="A70" s="99"/>
      <c r="B70" s="99"/>
      <c r="C70" s="221" t="s">
        <v>560</v>
      </c>
      <c r="D70" s="511"/>
      <c r="E70" s="512"/>
      <c r="F70" s="513"/>
      <c r="G70" s="101"/>
      <c r="H70" s="99"/>
      <c r="I70" s="99"/>
      <c r="J70" s="99"/>
      <c r="K70" s="173"/>
      <c r="L70" s="170"/>
    </row>
    <row r="71" spans="1:12" s="117" customFormat="1" ht="38.25" customHeight="1" x14ac:dyDescent="0.25">
      <c r="A71" s="99"/>
      <c r="B71" s="99"/>
      <c r="C71" s="220" t="s">
        <v>561</v>
      </c>
      <c r="D71" s="514"/>
      <c r="E71" s="514"/>
      <c r="F71" s="514"/>
      <c r="G71" s="515"/>
      <c r="H71" s="99"/>
      <c r="I71" s="99"/>
      <c r="J71" s="99"/>
      <c r="K71" s="173"/>
      <c r="L71" s="170"/>
    </row>
    <row r="72" spans="1:12" s="117" customFormat="1" ht="38.25" customHeight="1" thickBot="1" x14ac:dyDescent="0.3">
      <c r="A72" s="99"/>
      <c r="B72" s="99"/>
      <c r="C72" s="222" t="s">
        <v>562</v>
      </c>
      <c r="D72" s="509"/>
      <c r="E72" s="509"/>
      <c r="F72" s="509"/>
      <c r="G72" s="510"/>
      <c r="H72" s="99"/>
      <c r="I72" s="99"/>
      <c r="J72" s="99"/>
      <c r="K72" s="173"/>
      <c r="L72" s="170"/>
    </row>
    <row r="73" spans="1:12" s="117" customFormat="1" ht="6" customHeight="1" thickBot="1" x14ac:dyDescent="0.3">
      <c r="A73" s="99"/>
      <c r="B73" s="99"/>
      <c r="C73" s="120"/>
      <c r="D73" s="99"/>
      <c r="E73" s="99"/>
      <c r="F73" s="99"/>
      <c r="G73" s="99"/>
      <c r="H73" s="99"/>
      <c r="I73" s="99"/>
      <c r="J73" s="99"/>
      <c r="K73" s="173"/>
      <c r="L73" s="170"/>
    </row>
    <row r="74" spans="1:12" s="117" customFormat="1" ht="16.5" customHeight="1" x14ac:dyDescent="0.25">
      <c r="A74" s="99"/>
      <c r="B74" s="124" t="s">
        <v>659</v>
      </c>
      <c r="C74" s="127" t="s">
        <v>556</v>
      </c>
      <c r="D74" s="506"/>
      <c r="E74" s="507"/>
      <c r="F74" s="508"/>
      <c r="G74" s="100"/>
      <c r="H74" s="99"/>
      <c r="I74" s="99"/>
      <c r="J74" s="99"/>
      <c r="K74" s="173">
        <f>IF(ISTEXT(D74),X!$C$28,0)</f>
        <v>0</v>
      </c>
      <c r="L74" s="172">
        <f>KOOSTE!D$60</f>
        <v>1</v>
      </c>
    </row>
    <row r="75" spans="1:12" s="117" customFormat="1" ht="16.5" customHeight="1" x14ac:dyDescent="0.25">
      <c r="A75" s="99"/>
      <c r="B75" s="99"/>
      <c r="C75" s="219" t="s">
        <v>557</v>
      </c>
      <c r="D75" s="498"/>
      <c r="E75" s="499"/>
      <c r="F75" s="500"/>
      <c r="G75" s="101"/>
      <c r="H75" s="99"/>
      <c r="I75" s="99"/>
      <c r="J75" s="99"/>
      <c r="K75" s="173"/>
      <c r="L75" s="170"/>
    </row>
    <row r="76" spans="1:12" s="117" customFormat="1" ht="27.75" customHeight="1" x14ac:dyDescent="0.25">
      <c r="A76" s="99"/>
      <c r="B76" s="99"/>
      <c r="C76" s="220" t="s">
        <v>558</v>
      </c>
      <c r="D76" s="511"/>
      <c r="E76" s="512"/>
      <c r="F76" s="513"/>
      <c r="G76" s="101"/>
      <c r="H76" s="99"/>
      <c r="I76" s="99"/>
      <c r="J76" s="99"/>
      <c r="K76" s="173"/>
      <c r="L76" s="170"/>
    </row>
    <row r="77" spans="1:12" s="117" customFormat="1" ht="27.6" x14ac:dyDescent="0.25">
      <c r="A77" s="99"/>
      <c r="B77" s="99"/>
      <c r="C77" s="221" t="s">
        <v>559</v>
      </c>
      <c r="D77" s="511"/>
      <c r="E77" s="512"/>
      <c r="F77" s="513"/>
      <c r="G77" s="101"/>
      <c r="H77" s="99"/>
      <c r="I77" s="99"/>
      <c r="J77" s="99"/>
      <c r="K77" s="173"/>
      <c r="L77" s="170"/>
    </row>
    <row r="78" spans="1:12" s="117" customFormat="1" x14ac:dyDescent="0.25">
      <c r="A78" s="99"/>
      <c r="B78" s="99"/>
      <c r="C78" s="221" t="s">
        <v>560</v>
      </c>
      <c r="D78" s="511"/>
      <c r="E78" s="512"/>
      <c r="F78" s="513"/>
      <c r="G78" s="101"/>
      <c r="H78" s="99"/>
      <c r="I78" s="99"/>
      <c r="J78" s="99"/>
      <c r="K78" s="173"/>
      <c r="L78" s="170"/>
    </row>
    <row r="79" spans="1:12" s="117" customFormat="1" ht="38.25" customHeight="1" x14ac:dyDescent="0.25">
      <c r="A79" s="99"/>
      <c r="B79" s="99"/>
      <c r="C79" s="220" t="s">
        <v>561</v>
      </c>
      <c r="D79" s="514"/>
      <c r="E79" s="514"/>
      <c r="F79" s="514"/>
      <c r="G79" s="515"/>
      <c r="H79" s="99"/>
      <c r="I79" s="99"/>
      <c r="J79" s="99"/>
      <c r="K79" s="173"/>
      <c r="L79" s="170"/>
    </row>
    <row r="80" spans="1:12" s="117" customFormat="1" ht="38.25" customHeight="1" thickBot="1" x14ac:dyDescent="0.3">
      <c r="A80" s="99"/>
      <c r="B80" s="99"/>
      <c r="C80" s="222" t="s">
        <v>562</v>
      </c>
      <c r="D80" s="509"/>
      <c r="E80" s="509"/>
      <c r="F80" s="509"/>
      <c r="G80" s="510"/>
      <c r="H80" s="99"/>
      <c r="I80" s="99"/>
      <c r="J80" s="99"/>
      <c r="K80" s="173"/>
      <c r="L80" s="170"/>
    </row>
    <row r="81" spans="1:12" s="117" customFormat="1" ht="6" customHeight="1" thickBot="1" x14ac:dyDescent="0.3">
      <c r="A81" s="99"/>
      <c r="B81" s="99"/>
      <c r="C81" s="120"/>
      <c r="D81" s="99"/>
      <c r="E81" s="99"/>
      <c r="F81" s="99"/>
      <c r="G81" s="99"/>
      <c r="H81" s="99"/>
      <c r="I81" s="99"/>
      <c r="J81" s="99"/>
      <c r="K81" s="173"/>
      <c r="L81" s="170"/>
    </row>
    <row r="82" spans="1:12" s="117" customFormat="1" ht="16.5" customHeight="1" x14ac:dyDescent="0.25">
      <c r="A82" s="99"/>
      <c r="B82" s="124" t="s">
        <v>660</v>
      </c>
      <c r="C82" s="127" t="s">
        <v>556</v>
      </c>
      <c r="D82" s="506"/>
      <c r="E82" s="507"/>
      <c r="F82" s="508"/>
      <c r="G82" s="100"/>
      <c r="H82" s="99"/>
      <c r="I82" s="99"/>
      <c r="J82" s="99"/>
      <c r="K82" s="173">
        <f>IF(ISTEXT(D82),X!$C$28,0)</f>
        <v>0</v>
      </c>
      <c r="L82" s="172">
        <f>KOOSTE!D$60</f>
        <v>1</v>
      </c>
    </row>
    <row r="83" spans="1:12" s="117" customFormat="1" ht="16.5" customHeight="1" x14ac:dyDescent="0.25">
      <c r="A83" s="99"/>
      <c r="B83" s="99"/>
      <c r="C83" s="219" t="s">
        <v>557</v>
      </c>
      <c r="D83" s="498"/>
      <c r="E83" s="499"/>
      <c r="F83" s="500"/>
      <c r="G83" s="101"/>
      <c r="H83" s="99"/>
      <c r="I83" s="99"/>
      <c r="J83" s="99"/>
      <c r="K83" s="173"/>
      <c r="L83" s="170"/>
    </row>
    <row r="84" spans="1:12" s="117" customFormat="1" ht="31.5" customHeight="1" x14ac:dyDescent="0.25">
      <c r="A84" s="99"/>
      <c r="B84" s="99"/>
      <c r="C84" s="220" t="s">
        <v>558</v>
      </c>
      <c r="D84" s="511"/>
      <c r="E84" s="512"/>
      <c r="F84" s="513"/>
      <c r="G84" s="101"/>
      <c r="H84" s="99"/>
      <c r="I84" s="99"/>
      <c r="J84" s="99"/>
      <c r="K84" s="173"/>
      <c r="L84" s="170"/>
    </row>
    <row r="85" spans="1:12" s="117" customFormat="1" ht="27.6" x14ac:dyDescent="0.25">
      <c r="A85" s="99"/>
      <c r="B85" s="99"/>
      <c r="C85" s="221" t="s">
        <v>559</v>
      </c>
      <c r="D85" s="511"/>
      <c r="E85" s="512"/>
      <c r="F85" s="513"/>
      <c r="G85" s="101"/>
      <c r="H85" s="99"/>
      <c r="I85" s="99"/>
      <c r="J85" s="99"/>
      <c r="K85" s="173"/>
      <c r="L85" s="170"/>
    </row>
    <row r="86" spans="1:12" s="117" customFormat="1" x14ac:dyDescent="0.25">
      <c r="A86" s="99"/>
      <c r="B86" s="99"/>
      <c r="C86" s="221" t="s">
        <v>560</v>
      </c>
      <c r="D86" s="511"/>
      <c r="E86" s="512"/>
      <c r="F86" s="513"/>
      <c r="G86" s="101"/>
      <c r="H86" s="99"/>
      <c r="I86" s="99"/>
      <c r="J86" s="99"/>
      <c r="K86" s="173"/>
      <c r="L86" s="170"/>
    </row>
    <row r="87" spans="1:12" s="117" customFormat="1" ht="38.25" customHeight="1" x14ac:dyDescent="0.25">
      <c r="A87" s="99"/>
      <c r="B87" s="99"/>
      <c r="C87" s="220" t="s">
        <v>561</v>
      </c>
      <c r="D87" s="514"/>
      <c r="E87" s="514"/>
      <c r="F87" s="514"/>
      <c r="G87" s="515"/>
      <c r="H87" s="99"/>
      <c r="I87" s="99"/>
      <c r="J87" s="99"/>
      <c r="K87" s="173"/>
      <c r="L87" s="170"/>
    </row>
    <row r="88" spans="1:12" s="117" customFormat="1" ht="38.25" customHeight="1" thickBot="1" x14ac:dyDescent="0.3">
      <c r="A88" s="99"/>
      <c r="B88" s="99"/>
      <c r="C88" s="222" t="s">
        <v>562</v>
      </c>
      <c r="D88" s="509"/>
      <c r="E88" s="509"/>
      <c r="F88" s="509"/>
      <c r="G88" s="510"/>
      <c r="H88" s="99"/>
      <c r="I88" s="99"/>
      <c r="J88" s="99"/>
      <c r="K88" s="173"/>
      <c r="L88" s="170"/>
    </row>
    <row r="89" spans="1:12" s="117" customFormat="1" ht="6" customHeight="1" thickBot="1" x14ac:dyDescent="0.3">
      <c r="A89" s="99"/>
      <c r="B89" s="99"/>
      <c r="C89" s="120"/>
      <c r="D89" s="99"/>
      <c r="E89" s="99"/>
      <c r="F89" s="99"/>
      <c r="G89" s="99"/>
      <c r="H89" s="99"/>
      <c r="I89" s="99"/>
      <c r="J89" s="99"/>
      <c r="K89" s="173"/>
      <c r="L89" s="170"/>
    </row>
    <row r="90" spans="1:12" s="117" customFormat="1" ht="16.5" customHeight="1" x14ac:dyDescent="0.25">
      <c r="A90" s="99"/>
      <c r="B90" s="124" t="s">
        <v>661</v>
      </c>
      <c r="C90" s="127" t="s">
        <v>556</v>
      </c>
      <c r="D90" s="506"/>
      <c r="E90" s="507"/>
      <c r="F90" s="508"/>
      <c r="G90" s="100"/>
      <c r="H90" s="99"/>
      <c r="I90" s="99"/>
      <c r="J90" s="99"/>
      <c r="K90" s="173">
        <f>IF(ISTEXT(D90),X!$C$28,0)</f>
        <v>0</v>
      </c>
      <c r="L90" s="172">
        <f>KOOSTE!D$60</f>
        <v>1</v>
      </c>
    </row>
    <row r="91" spans="1:12" s="117" customFormat="1" ht="16.5" customHeight="1" x14ac:dyDescent="0.25">
      <c r="A91" s="99"/>
      <c r="B91" s="99"/>
      <c r="C91" s="219" t="s">
        <v>557</v>
      </c>
      <c r="D91" s="498"/>
      <c r="E91" s="499"/>
      <c r="F91" s="500"/>
      <c r="G91" s="101"/>
      <c r="H91" s="99"/>
      <c r="I91" s="99"/>
      <c r="J91" s="99"/>
      <c r="K91" s="173"/>
      <c r="L91" s="170"/>
    </row>
    <row r="92" spans="1:12" s="117" customFormat="1" ht="30" customHeight="1" x14ac:dyDescent="0.25">
      <c r="A92" s="99"/>
      <c r="B92" s="99"/>
      <c r="C92" s="220" t="s">
        <v>558</v>
      </c>
      <c r="D92" s="511"/>
      <c r="E92" s="512"/>
      <c r="F92" s="513"/>
      <c r="G92" s="101"/>
      <c r="H92" s="99"/>
      <c r="I92" s="99"/>
      <c r="J92" s="99"/>
      <c r="K92" s="173"/>
      <c r="L92" s="170"/>
    </row>
    <row r="93" spans="1:12" s="117" customFormat="1" ht="27.6" x14ac:dyDescent="0.25">
      <c r="A93" s="99"/>
      <c r="B93" s="99"/>
      <c r="C93" s="221" t="s">
        <v>559</v>
      </c>
      <c r="D93" s="511"/>
      <c r="E93" s="512"/>
      <c r="F93" s="513"/>
      <c r="G93" s="101"/>
      <c r="H93" s="99"/>
      <c r="I93" s="99"/>
      <c r="J93" s="99"/>
      <c r="K93" s="173"/>
      <c r="L93" s="170"/>
    </row>
    <row r="94" spans="1:12" s="117" customFormat="1" x14ac:dyDescent="0.25">
      <c r="A94" s="99"/>
      <c r="B94" s="99"/>
      <c r="C94" s="221" t="s">
        <v>560</v>
      </c>
      <c r="D94" s="511"/>
      <c r="E94" s="512"/>
      <c r="F94" s="513"/>
      <c r="G94" s="101"/>
      <c r="H94" s="99"/>
      <c r="I94" s="99"/>
      <c r="J94" s="99"/>
      <c r="K94" s="173"/>
      <c r="L94" s="170"/>
    </row>
    <row r="95" spans="1:12" s="117" customFormat="1" ht="38.25" customHeight="1" x14ac:dyDescent="0.25">
      <c r="A95" s="99"/>
      <c r="B95" s="99"/>
      <c r="C95" s="220" t="s">
        <v>561</v>
      </c>
      <c r="D95" s="514"/>
      <c r="E95" s="514"/>
      <c r="F95" s="514"/>
      <c r="G95" s="515"/>
      <c r="H95" s="99"/>
      <c r="I95" s="99"/>
      <c r="J95" s="99"/>
      <c r="K95" s="173"/>
      <c r="L95" s="170"/>
    </row>
    <row r="96" spans="1:12" s="117" customFormat="1" ht="38.25" customHeight="1" thickBot="1" x14ac:dyDescent="0.3">
      <c r="A96" s="99"/>
      <c r="B96" s="99"/>
      <c r="C96" s="222" t="s">
        <v>562</v>
      </c>
      <c r="D96" s="509"/>
      <c r="E96" s="509"/>
      <c r="F96" s="509"/>
      <c r="G96" s="510"/>
      <c r="H96" s="99"/>
      <c r="I96" s="99"/>
      <c r="J96" s="99"/>
      <c r="K96" s="173"/>
      <c r="L96" s="170"/>
    </row>
    <row r="97" spans="1:12" s="117" customFormat="1" ht="6" customHeight="1" thickBot="1" x14ac:dyDescent="0.3">
      <c r="A97" s="99"/>
      <c r="B97" s="99"/>
      <c r="C97" s="120"/>
      <c r="D97" s="99"/>
      <c r="E97" s="99"/>
      <c r="F97" s="99"/>
      <c r="G97" s="99"/>
      <c r="H97" s="99"/>
      <c r="I97" s="99"/>
      <c r="J97" s="99"/>
      <c r="K97" s="173"/>
      <c r="L97" s="170"/>
    </row>
    <row r="98" spans="1:12" s="117" customFormat="1" ht="16.5" customHeight="1" x14ac:dyDescent="0.25">
      <c r="A98" s="99"/>
      <c r="B98" s="124" t="s">
        <v>662</v>
      </c>
      <c r="C98" s="127" t="s">
        <v>556</v>
      </c>
      <c r="D98" s="506"/>
      <c r="E98" s="507"/>
      <c r="F98" s="508"/>
      <c r="G98" s="100"/>
      <c r="H98" s="99"/>
      <c r="I98" s="99"/>
      <c r="J98" s="99"/>
      <c r="K98" s="173">
        <f>IF(ISTEXT(D98),X!$C$28,0)</f>
        <v>0</v>
      </c>
      <c r="L98" s="172">
        <f>KOOSTE!D$60</f>
        <v>1</v>
      </c>
    </row>
    <row r="99" spans="1:12" s="117" customFormat="1" ht="16.5" customHeight="1" x14ac:dyDescent="0.25">
      <c r="A99" s="99"/>
      <c r="B99" s="99"/>
      <c r="C99" s="219" t="s">
        <v>557</v>
      </c>
      <c r="D99" s="498"/>
      <c r="E99" s="499"/>
      <c r="F99" s="500"/>
      <c r="G99" s="101"/>
      <c r="H99" s="99"/>
      <c r="I99" s="99"/>
      <c r="J99" s="99"/>
      <c r="K99" s="173"/>
      <c r="L99" s="170"/>
    </row>
    <row r="100" spans="1:12" s="117" customFormat="1" ht="29.25" customHeight="1" x14ac:dyDescent="0.25">
      <c r="A100" s="99"/>
      <c r="B100" s="99"/>
      <c r="C100" s="220" t="s">
        <v>558</v>
      </c>
      <c r="D100" s="511"/>
      <c r="E100" s="512"/>
      <c r="F100" s="513"/>
      <c r="G100" s="101"/>
      <c r="H100" s="99"/>
      <c r="I100" s="99"/>
      <c r="J100" s="99"/>
      <c r="K100" s="173"/>
      <c r="L100" s="170"/>
    </row>
    <row r="101" spans="1:12" s="117" customFormat="1" ht="27.6" x14ac:dyDescent="0.25">
      <c r="A101" s="99"/>
      <c r="B101" s="99"/>
      <c r="C101" s="221" t="s">
        <v>559</v>
      </c>
      <c r="D101" s="511"/>
      <c r="E101" s="512"/>
      <c r="F101" s="513"/>
      <c r="G101" s="101"/>
      <c r="H101" s="99"/>
      <c r="I101" s="99"/>
      <c r="J101" s="99"/>
      <c r="K101" s="173"/>
      <c r="L101" s="170"/>
    </row>
    <row r="102" spans="1:12" s="117" customFormat="1" x14ac:dyDescent="0.25">
      <c r="A102" s="99"/>
      <c r="B102" s="99"/>
      <c r="C102" s="221" t="s">
        <v>560</v>
      </c>
      <c r="D102" s="511"/>
      <c r="E102" s="512"/>
      <c r="F102" s="513"/>
      <c r="G102" s="101"/>
      <c r="H102" s="99"/>
      <c r="I102" s="99"/>
      <c r="J102" s="99"/>
      <c r="K102" s="173"/>
      <c r="L102" s="170"/>
    </row>
    <row r="103" spans="1:12" s="117" customFormat="1" ht="38.25" customHeight="1" x14ac:dyDescent="0.25">
      <c r="A103" s="99"/>
      <c r="B103" s="99"/>
      <c r="C103" s="220" t="s">
        <v>561</v>
      </c>
      <c r="D103" s="514"/>
      <c r="E103" s="514"/>
      <c r="F103" s="514"/>
      <c r="G103" s="515"/>
      <c r="H103" s="99"/>
      <c r="I103" s="99"/>
      <c r="J103" s="99"/>
      <c r="K103" s="173"/>
      <c r="L103" s="170"/>
    </row>
    <row r="104" spans="1:12" s="117" customFormat="1" ht="38.25" customHeight="1" thickBot="1" x14ac:dyDescent="0.3">
      <c r="A104" s="99"/>
      <c r="B104" s="99"/>
      <c r="C104" s="222" t="s">
        <v>562</v>
      </c>
      <c r="D104" s="509"/>
      <c r="E104" s="509"/>
      <c r="F104" s="509"/>
      <c r="G104" s="510"/>
      <c r="H104" s="99"/>
      <c r="I104" s="99"/>
      <c r="J104" s="99"/>
      <c r="K104" s="173"/>
      <c r="L104" s="170"/>
    </row>
    <row r="105" spans="1:12" s="117" customFormat="1" ht="6" customHeight="1" thickBot="1" x14ac:dyDescent="0.3">
      <c r="A105" s="99"/>
      <c r="B105" s="99"/>
      <c r="C105" s="120"/>
      <c r="D105" s="99"/>
      <c r="E105" s="99"/>
      <c r="F105" s="99"/>
      <c r="G105" s="99"/>
      <c r="H105" s="99"/>
      <c r="I105" s="99"/>
      <c r="J105" s="99"/>
      <c r="K105" s="173"/>
      <c r="L105" s="170"/>
    </row>
    <row r="106" spans="1:12" s="117" customFormat="1" ht="16.5" customHeight="1" x14ac:dyDescent="0.25">
      <c r="A106" s="99"/>
      <c r="B106" s="124" t="s">
        <v>663</v>
      </c>
      <c r="C106" s="127" t="s">
        <v>556</v>
      </c>
      <c r="D106" s="506"/>
      <c r="E106" s="507"/>
      <c r="F106" s="508"/>
      <c r="G106" s="100"/>
      <c r="H106" s="99"/>
      <c r="I106" s="99"/>
      <c r="J106" s="99"/>
      <c r="K106" s="173">
        <f>IF(ISTEXT(D106),X!$C$28,0)</f>
        <v>0</v>
      </c>
      <c r="L106" s="172">
        <f>KOOSTE!D$60</f>
        <v>1</v>
      </c>
    </row>
    <row r="107" spans="1:12" s="117" customFormat="1" ht="16.5" customHeight="1" x14ac:dyDescent="0.25">
      <c r="A107" s="99"/>
      <c r="B107" s="99"/>
      <c r="C107" s="219" t="s">
        <v>557</v>
      </c>
      <c r="D107" s="498"/>
      <c r="E107" s="499"/>
      <c r="F107" s="500"/>
      <c r="G107" s="101"/>
      <c r="H107" s="99"/>
      <c r="I107" s="99"/>
      <c r="J107" s="99"/>
      <c r="K107" s="173"/>
      <c r="L107" s="170"/>
    </row>
    <row r="108" spans="1:12" s="117" customFormat="1" ht="34.5" customHeight="1" x14ac:dyDescent="0.25">
      <c r="A108" s="99"/>
      <c r="B108" s="99"/>
      <c r="C108" s="220" t="s">
        <v>558</v>
      </c>
      <c r="D108" s="511"/>
      <c r="E108" s="512"/>
      <c r="F108" s="513"/>
      <c r="G108" s="101"/>
      <c r="H108" s="99"/>
      <c r="I108" s="99"/>
      <c r="J108" s="99"/>
      <c r="K108" s="173"/>
      <c r="L108" s="170"/>
    </row>
    <row r="109" spans="1:12" s="117" customFormat="1" ht="27.6" x14ac:dyDescent="0.25">
      <c r="A109" s="99"/>
      <c r="B109" s="99"/>
      <c r="C109" s="221" t="s">
        <v>559</v>
      </c>
      <c r="D109" s="511"/>
      <c r="E109" s="512"/>
      <c r="F109" s="513"/>
      <c r="G109" s="101"/>
      <c r="H109" s="99"/>
      <c r="I109" s="99"/>
      <c r="J109" s="99"/>
      <c r="K109" s="173"/>
      <c r="L109" s="170"/>
    </row>
    <row r="110" spans="1:12" s="117" customFormat="1" x14ac:dyDescent="0.25">
      <c r="A110" s="99"/>
      <c r="B110" s="99"/>
      <c r="C110" s="221" t="s">
        <v>560</v>
      </c>
      <c r="D110" s="511"/>
      <c r="E110" s="512"/>
      <c r="F110" s="513"/>
      <c r="G110" s="101"/>
      <c r="H110" s="99"/>
      <c r="I110" s="99"/>
      <c r="J110" s="99"/>
      <c r="K110" s="173"/>
      <c r="L110" s="170"/>
    </row>
    <row r="111" spans="1:12" s="117" customFormat="1" ht="38.25" customHeight="1" x14ac:dyDescent="0.25">
      <c r="A111" s="99"/>
      <c r="B111" s="99"/>
      <c r="C111" s="220" t="s">
        <v>561</v>
      </c>
      <c r="D111" s="514"/>
      <c r="E111" s="514"/>
      <c r="F111" s="514"/>
      <c r="G111" s="515"/>
      <c r="H111" s="99"/>
      <c r="I111" s="99"/>
      <c r="J111" s="99"/>
      <c r="K111" s="173"/>
      <c r="L111" s="170"/>
    </row>
    <row r="112" spans="1:12" s="117" customFormat="1" ht="38.25" customHeight="1" thickBot="1" x14ac:dyDescent="0.3">
      <c r="A112" s="99"/>
      <c r="B112" s="99"/>
      <c r="C112" s="222" t="s">
        <v>562</v>
      </c>
      <c r="D112" s="509"/>
      <c r="E112" s="509"/>
      <c r="F112" s="509"/>
      <c r="G112" s="510"/>
      <c r="H112" s="99"/>
      <c r="I112" s="99"/>
      <c r="J112" s="99"/>
      <c r="K112" s="173"/>
      <c r="L112" s="170"/>
    </row>
    <row r="113" spans="1:12" s="117" customFormat="1" ht="6" customHeight="1" thickBot="1" x14ac:dyDescent="0.3">
      <c r="A113" s="99"/>
      <c r="B113" s="99"/>
      <c r="C113" s="120"/>
      <c r="D113" s="99"/>
      <c r="E113" s="99"/>
      <c r="F113" s="99"/>
      <c r="G113" s="99"/>
      <c r="H113" s="99"/>
      <c r="I113" s="99"/>
      <c r="J113" s="99"/>
      <c r="K113" s="173"/>
      <c r="L113" s="170"/>
    </row>
    <row r="114" spans="1:12" s="117" customFormat="1" ht="16.5" customHeight="1" x14ac:dyDescent="0.25">
      <c r="A114" s="99"/>
      <c r="B114" s="124" t="s">
        <v>664</v>
      </c>
      <c r="C114" s="127" t="s">
        <v>556</v>
      </c>
      <c r="D114" s="506"/>
      <c r="E114" s="507"/>
      <c r="F114" s="508"/>
      <c r="G114" s="100"/>
      <c r="H114" s="99"/>
      <c r="I114" s="99"/>
      <c r="J114" s="99"/>
      <c r="K114" s="173">
        <f>IF(ISTEXT(D114),X!$C$28,0)</f>
        <v>0</v>
      </c>
      <c r="L114" s="172">
        <f>KOOSTE!D$60</f>
        <v>1</v>
      </c>
    </row>
    <row r="115" spans="1:12" s="117" customFormat="1" ht="16.5" customHeight="1" x14ac:dyDescent="0.25">
      <c r="A115" s="99"/>
      <c r="B115" s="99"/>
      <c r="C115" s="219" t="s">
        <v>557</v>
      </c>
      <c r="D115" s="498"/>
      <c r="E115" s="499"/>
      <c r="F115" s="500"/>
      <c r="G115" s="101"/>
      <c r="H115" s="99"/>
      <c r="I115" s="99"/>
      <c r="J115" s="99"/>
      <c r="K115" s="173"/>
      <c r="L115" s="170"/>
    </row>
    <row r="116" spans="1:12" s="117" customFormat="1" ht="27.75" customHeight="1" x14ac:dyDescent="0.25">
      <c r="A116" s="99"/>
      <c r="B116" s="99"/>
      <c r="C116" s="220" t="s">
        <v>558</v>
      </c>
      <c r="D116" s="511"/>
      <c r="E116" s="512"/>
      <c r="F116" s="513"/>
      <c r="G116" s="101"/>
      <c r="H116" s="99"/>
      <c r="I116" s="99"/>
      <c r="J116" s="99"/>
      <c r="K116" s="173"/>
      <c r="L116" s="170"/>
    </row>
    <row r="117" spans="1:12" s="117" customFormat="1" ht="27.6" x14ac:dyDescent="0.25">
      <c r="A117" s="99"/>
      <c r="B117" s="99"/>
      <c r="C117" s="221" t="s">
        <v>559</v>
      </c>
      <c r="D117" s="511"/>
      <c r="E117" s="512"/>
      <c r="F117" s="513"/>
      <c r="G117" s="101"/>
      <c r="H117" s="99"/>
      <c r="I117" s="99"/>
      <c r="J117" s="99"/>
      <c r="K117" s="173"/>
      <c r="L117" s="170"/>
    </row>
    <row r="118" spans="1:12" s="117" customFormat="1" x14ac:dyDescent="0.25">
      <c r="A118" s="99"/>
      <c r="B118" s="99"/>
      <c r="C118" s="221" t="s">
        <v>560</v>
      </c>
      <c r="D118" s="511"/>
      <c r="E118" s="512"/>
      <c r="F118" s="513"/>
      <c r="G118" s="101"/>
      <c r="H118" s="99"/>
      <c r="I118" s="99"/>
      <c r="J118" s="99"/>
      <c r="K118" s="173"/>
      <c r="L118" s="170"/>
    </row>
    <row r="119" spans="1:12" s="117" customFormat="1" ht="38.25" customHeight="1" x14ac:dyDescent="0.25">
      <c r="A119" s="99"/>
      <c r="B119" s="99"/>
      <c r="C119" s="220" t="s">
        <v>561</v>
      </c>
      <c r="D119" s="514"/>
      <c r="E119" s="514"/>
      <c r="F119" s="514"/>
      <c r="G119" s="515"/>
      <c r="H119" s="99"/>
      <c r="I119" s="99"/>
      <c r="J119" s="99"/>
      <c r="K119" s="173"/>
      <c r="L119" s="170"/>
    </row>
    <row r="120" spans="1:12" s="117" customFormat="1" ht="38.25" customHeight="1" thickBot="1" x14ac:dyDescent="0.3">
      <c r="A120" s="99"/>
      <c r="B120" s="99"/>
      <c r="C120" s="222" t="s">
        <v>562</v>
      </c>
      <c r="D120" s="509"/>
      <c r="E120" s="509"/>
      <c r="F120" s="509"/>
      <c r="G120" s="510"/>
      <c r="H120" s="99"/>
      <c r="I120" s="99"/>
      <c r="J120" s="99"/>
      <c r="K120" s="173"/>
      <c r="L120" s="170"/>
    </row>
    <row r="121" spans="1:12" s="117" customFormat="1" ht="6" customHeight="1" thickBot="1" x14ac:dyDescent="0.3">
      <c r="A121" s="99"/>
      <c r="B121" s="99"/>
      <c r="C121" s="120"/>
      <c r="D121" s="99"/>
      <c r="E121" s="99"/>
      <c r="F121" s="99"/>
      <c r="G121" s="99"/>
      <c r="H121" s="99"/>
      <c r="I121" s="99"/>
      <c r="J121" s="99"/>
      <c r="K121" s="173"/>
      <c r="L121" s="170"/>
    </row>
    <row r="122" spans="1:12" s="117" customFormat="1" ht="16.5" customHeight="1" x14ac:dyDescent="0.25">
      <c r="A122" s="99"/>
      <c r="B122" s="124" t="s">
        <v>665</v>
      </c>
      <c r="C122" s="127" t="s">
        <v>556</v>
      </c>
      <c r="D122" s="506"/>
      <c r="E122" s="507"/>
      <c r="F122" s="508"/>
      <c r="G122" s="100"/>
      <c r="H122" s="99"/>
      <c r="I122" s="99"/>
      <c r="J122" s="99"/>
      <c r="K122" s="173">
        <f>IF(ISTEXT(D122),X!$C$28,0)</f>
        <v>0</v>
      </c>
      <c r="L122" s="172">
        <f>KOOSTE!D$60</f>
        <v>1</v>
      </c>
    </row>
    <row r="123" spans="1:12" s="117" customFormat="1" ht="16.5" customHeight="1" x14ac:dyDescent="0.25">
      <c r="A123" s="99"/>
      <c r="B123" s="99"/>
      <c r="C123" s="219" t="s">
        <v>557</v>
      </c>
      <c r="D123" s="498"/>
      <c r="E123" s="499"/>
      <c r="F123" s="500"/>
      <c r="G123" s="101"/>
      <c r="H123" s="99"/>
      <c r="I123" s="99"/>
      <c r="J123" s="99"/>
      <c r="K123" s="173"/>
      <c r="L123" s="170"/>
    </row>
    <row r="124" spans="1:12" s="117" customFormat="1" ht="16.5" customHeight="1" x14ac:dyDescent="0.25">
      <c r="A124" s="99"/>
      <c r="B124" s="99"/>
      <c r="C124" s="219" t="s">
        <v>558</v>
      </c>
      <c r="D124" s="511"/>
      <c r="E124" s="512"/>
      <c r="F124" s="513"/>
      <c r="G124" s="101"/>
      <c r="H124" s="99"/>
      <c r="I124" s="99"/>
      <c r="J124" s="99"/>
      <c r="K124" s="173"/>
      <c r="L124" s="170"/>
    </row>
    <row r="125" spans="1:12" s="117" customFormat="1" ht="27.6" x14ac:dyDescent="0.25">
      <c r="A125" s="99"/>
      <c r="B125" s="99"/>
      <c r="C125" s="221" t="s">
        <v>559</v>
      </c>
      <c r="D125" s="511"/>
      <c r="E125" s="512"/>
      <c r="F125" s="513"/>
      <c r="G125" s="101"/>
      <c r="H125" s="99"/>
      <c r="I125" s="99"/>
      <c r="J125" s="99"/>
      <c r="K125" s="173"/>
      <c r="L125" s="170"/>
    </row>
    <row r="126" spans="1:12" s="117" customFormat="1" x14ac:dyDescent="0.25">
      <c r="A126" s="99"/>
      <c r="B126" s="99"/>
      <c r="C126" s="221" t="s">
        <v>560</v>
      </c>
      <c r="D126" s="511"/>
      <c r="E126" s="512"/>
      <c r="F126" s="513"/>
      <c r="G126" s="101"/>
      <c r="H126" s="99"/>
      <c r="I126" s="99"/>
      <c r="J126" s="99"/>
      <c r="K126" s="173"/>
      <c r="L126" s="170"/>
    </row>
    <row r="127" spans="1:12" s="117" customFormat="1" ht="38.25" customHeight="1" x14ac:dyDescent="0.25">
      <c r="A127" s="99"/>
      <c r="B127" s="99"/>
      <c r="C127" s="220" t="s">
        <v>561</v>
      </c>
      <c r="D127" s="514"/>
      <c r="E127" s="514"/>
      <c r="F127" s="514"/>
      <c r="G127" s="515"/>
      <c r="H127" s="99"/>
      <c r="I127" s="99"/>
      <c r="J127" s="99"/>
      <c r="K127" s="173"/>
      <c r="L127" s="170"/>
    </row>
    <row r="128" spans="1:12" s="117" customFormat="1" ht="38.25" customHeight="1" thickBot="1" x14ac:dyDescent="0.3">
      <c r="A128" s="99"/>
      <c r="B128" s="99"/>
      <c r="C128" s="222" t="s">
        <v>562</v>
      </c>
      <c r="D128" s="509"/>
      <c r="E128" s="509"/>
      <c r="F128" s="509"/>
      <c r="G128" s="510"/>
      <c r="H128" s="99"/>
      <c r="I128" s="99"/>
      <c r="J128" s="99"/>
      <c r="K128" s="173"/>
      <c r="L128" s="170"/>
    </row>
    <row r="129" spans="1:13" x14ac:dyDescent="0.25">
      <c r="L129" s="170"/>
    </row>
    <row r="130" spans="1:13" s="117" customFormat="1" x14ac:dyDescent="0.25">
      <c r="A130" s="99"/>
      <c r="B130" s="124"/>
      <c r="C130" s="120"/>
      <c r="D130" s="99"/>
      <c r="E130" s="99"/>
      <c r="F130" s="99"/>
      <c r="G130" s="99"/>
      <c r="H130" s="99"/>
      <c r="I130" s="99"/>
      <c r="J130" s="99"/>
      <c r="K130" s="173"/>
      <c r="L130" s="170"/>
    </row>
    <row r="131" spans="1:13" x14ac:dyDescent="0.25">
      <c r="L131" s="170"/>
    </row>
    <row r="132" spans="1:13" x14ac:dyDescent="0.25">
      <c r="L132" s="170"/>
    </row>
    <row r="133" spans="1:13" x14ac:dyDescent="0.25">
      <c r="L133" s="170"/>
    </row>
    <row r="134" spans="1:13" x14ac:dyDescent="0.25">
      <c r="L134" s="170"/>
    </row>
    <row r="135" spans="1:13" x14ac:dyDescent="0.25">
      <c r="L135" s="170"/>
    </row>
    <row r="136" spans="1:13" x14ac:dyDescent="0.25">
      <c r="L136" s="170"/>
    </row>
    <row r="137" spans="1:13" x14ac:dyDescent="0.25">
      <c r="L137" s="170"/>
    </row>
    <row r="138" spans="1:13" s="120" customFormat="1" x14ac:dyDescent="0.25">
      <c r="A138" s="99"/>
      <c r="B138" s="124"/>
      <c r="D138" s="99"/>
      <c r="E138" s="99"/>
      <c r="F138" s="99"/>
      <c r="G138" s="99"/>
      <c r="H138" s="99"/>
      <c r="I138" s="99"/>
      <c r="J138" s="99"/>
      <c r="K138" s="173"/>
      <c r="L138" s="117"/>
      <c r="M138" s="117"/>
    </row>
  </sheetData>
  <mergeCells count="97">
    <mergeCell ref="F44:G44"/>
    <mergeCell ref="F35:G35"/>
    <mergeCell ref="C37:D37"/>
    <mergeCell ref="F37:G37"/>
    <mergeCell ref="F38:G38"/>
    <mergeCell ref="C40:D40"/>
    <mergeCell ref="F40:G40"/>
    <mergeCell ref="F41:G41"/>
    <mergeCell ref="C43:D43"/>
    <mergeCell ref="F43:G43"/>
    <mergeCell ref="B3:G3"/>
    <mergeCell ref="D8:F8"/>
    <mergeCell ref="D10:G10"/>
    <mergeCell ref="F15:G15"/>
    <mergeCell ref="C16:E16"/>
    <mergeCell ref="F16:G16"/>
    <mergeCell ref="F20:G20"/>
    <mergeCell ref="F21:G21"/>
    <mergeCell ref="F31:G31"/>
    <mergeCell ref="F32:G32"/>
    <mergeCell ref="C34:D34"/>
    <mergeCell ref="F34:G34"/>
    <mergeCell ref="F27:G27"/>
    <mergeCell ref="C28:E28"/>
    <mergeCell ref="F28:G28"/>
    <mergeCell ref="C31:D31"/>
    <mergeCell ref="D61:F61"/>
    <mergeCell ref="B48:G48"/>
    <mergeCell ref="D50:F50"/>
    <mergeCell ref="D51:F51"/>
    <mergeCell ref="D52:F52"/>
    <mergeCell ref="D53:F53"/>
    <mergeCell ref="D54:F54"/>
    <mergeCell ref="D55:G55"/>
    <mergeCell ref="D56:G56"/>
    <mergeCell ref="D58:F58"/>
    <mergeCell ref="D59:F59"/>
    <mergeCell ref="D60:F60"/>
    <mergeCell ref="D68:F68"/>
    <mergeCell ref="D95:G95"/>
    <mergeCell ref="D69:F69"/>
    <mergeCell ref="D70:F70"/>
    <mergeCell ref="D71:G71"/>
    <mergeCell ref="D72:G72"/>
    <mergeCell ref="D74:F74"/>
    <mergeCell ref="D62:F62"/>
    <mergeCell ref="D63:G63"/>
    <mergeCell ref="D64:G64"/>
    <mergeCell ref="D66:F66"/>
    <mergeCell ref="D67:F67"/>
    <mergeCell ref="D127:G127"/>
    <mergeCell ref="D128:G128"/>
    <mergeCell ref="D117:F117"/>
    <mergeCell ref="D118:F118"/>
    <mergeCell ref="D119:G119"/>
    <mergeCell ref="D120:G120"/>
    <mergeCell ref="D122:F122"/>
    <mergeCell ref="D123:F123"/>
    <mergeCell ref="D124:F124"/>
    <mergeCell ref="D125:F125"/>
    <mergeCell ref="D126:F126"/>
    <mergeCell ref="D110:F110"/>
    <mergeCell ref="D111:G111"/>
    <mergeCell ref="D112:G112"/>
    <mergeCell ref="D114:F114"/>
    <mergeCell ref="D115:F115"/>
    <mergeCell ref="D116:F116"/>
    <mergeCell ref="D103:G103"/>
    <mergeCell ref="D90:F90"/>
    <mergeCell ref="D91:F91"/>
    <mergeCell ref="D92:F92"/>
    <mergeCell ref="D93:F93"/>
    <mergeCell ref="D94:F94"/>
    <mergeCell ref="D98:F98"/>
    <mergeCell ref="D99:F99"/>
    <mergeCell ref="D100:F100"/>
    <mergeCell ref="D101:F101"/>
    <mergeCell ref="D102:F102"/>
    <mergeCell ref="D104:G104"/>
    <mergeCell ref="D106:F106"/>
    <mergeCell ref="D107:F107"/>
    <mergeCell ref="D108:F108"/>
    <mergeCell ref="D109:F109"/>
    <mergeCell ref="D75:F75"/>
    <mergeCell ref="D83:F83"/>
    <mergeCell ref="D84:F84"/>
    <mergeCell ref="D85:F85"/>
    <mergeCell ref="D86:F86"/>
    <mergeCell ref="D87:G87"/>
    <mergeCell ref="D88:G88"/>
    <mergeCell ref="D76:F76"/>
    <mergeCell ref="D77:F77"/>
    <mergeCell ref="D78:F78"/>
    <mergeCell ref="D79:G79"/>
    <mergeCell ref="D80:G80"/>
    <mergeCell ref="D82:F82"/>
    <mergeCell ref="D96:G96"/>
  </mergeCells>
  <conditionalFormatting sqref="J3">
    <cfRule type="cellIs" dxfId="95" priority="74" operator="equal">
      <formula>"Määritä arvo"</formula>
    </cfRule>
  </conditionalFormatting>
  <conditionalFormatting sqref="J48">
    <cfRule type="cellIs" dxfId="94" priority="75" operator="equal">
      <formula>"Määritä arvo"</formula>
    </cfRule>
  </conditionalFormatting>
  <dataValidations count="1">
    <dataValidation type="list" allowBlank="1" showInputMessage="1" showErrorMessage="1" sqref="F27:G27" xr:uid="{17693185-DEC6-4D57-98B2-080AB32BEF2C}">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446A0D08-C162-4FB7-B8A5-72DCC91B3CFB}">
          <x14:formula1>
            <xm:f>X!$B$15:$B$20</xm:f>
          </x14:formula1>
          <xm:sqref>F23</xm:sqref>
        </x14:dataValidation>
        <x14:dataValidation type="list" allowBlank="1" showInputMessage="1" showErrorMessage="1" xr:uid="{18BB95E4-5E86-4B41-BEF9-F82CC641C376}">
          <x14:formula1>
            <xm:f>X!$B$9:$B$13</xm:f>
          </x14:formula1>
          <xm:sqref>F20:G20</xm:sqref>
        </x14:dataValidation>
        <x14:dataValidation type="list" allowBlank="1" showInputMessage="1" showErrorMessage="1" xr:uid="{930C0F8C-6534-4658-B86E-0C40A6707655}">
          <x14:formula1>
            <xm:f>X!$B$22:$B$26</xm:f>
          </x14:formula1>
          <xm:sqref>F34:G34 F37:G37 F31:G31 F40:G40 F43:G43</xm:sqref>
        </x14:dataValidation>
        <x14:dataValidation type="list" allowBlank="1" showInputMessage="1" showErrorMessage="1" xr:uid="{77910CBC-6DD6-4AE9-ADB3-70D4320410D4}">
          <x14:formula1>
            <xm:f>X!$B$4:$B$7</xm:f>
          </x14:formula1>
          <xm:sqref>F15:G15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11834-DFCC-428F-BB33-26829139F230}">
  <dimension ref="B2:F107"/>
  <sheetViews>
    <sheetView topLeftCell="A3" zoomScaleNormal="100" workbookViewId="0">
      <selection activeCell="I20" sqref="I20"/>
    </sheetView>
  </sheetViews>
  <sheetFormatPr defaultColWidth="9.109375" defaultRowHeight="13.2" x14ac:dyDescent="0.25"/>
  <cols>
    <col min="1" max="1" width="2.6640625" customWidth="1"/>
    <col min="2" max="3" width="3.6640625" customWidth="1"/>
    <col min="4" max="4" width="16.33203125" customWidth="1"/>
    <col min="5" max="5" width="72.33203125" customWidth="1"/>
    <col min="6" max="6" width="15.33203125" customWidth="1"/>
  </cols>
  <sheetData>
    <row r="2" spans="2:6" ht="15.6" x14ac:dyDescent="0.3">
      <c r="B2" s="63" t="s">
        <v>666</v>
      </c>
      <c r="C2" s="64"/>
      <c r="D2" s="65"/>
      <c r="E2" s="65"/>
      <c r="F2" s="65"/>
    </row>
    <row r="4" spans="2:6" ht="13.8" x14ac:dyDescent="0.25">
      <c r="B4" s="65" t="s">
        <v>667</v>
      </c>
      <c r="C4" s="64"/>
      <c r="D4" s="65"/>
      <c r="E4" s="65"/>
      <c r="F4" s="65"/>
    </row>
    <row r="6" spans="2:6" s="69" customFormat="1" ht="15.6" x14ac:dyDescent="0.25">
      <c r="B6" s="66" t="s">
        <v>668</v>
      </c>
      <c r="C6" s="67"/>
      <c r="D6" s="66"/>
      <c r="E6" s="68"/>
    </row>
    <row r="7" spans="2:6" s="69" customFormat="1" ht="13.8" x14ac:dyDescent="0.25">
      <c r="C7" s="70" t="s">
        <v>669</v>
      </c>
      <c r="D7" s="70"/>
      <c r="E7" s="68"/>
    </row>
    <row r="8" spans="2:6" s="71" customFormat="1" ht="13.8" x14ac:dyDescent="0.25">
      <c r="C8" s="72"/>
      <c r="D8" s="73"/>
      <c r="E8" s="74"/>
    </row>
    <row r="9" spans="2:6" s="71" customFormat="1" ht="27" thickBot="1" x14ac:dyDescent="0.3">
      <c r="C9" s="72"/>
      <c r="D9" s="75" t="s">
        <v>670</v>
      </c>
      <c r="E9" s="75" t="s">
        <v>671</v>
      </c>
    </row>
    <row r="10" spans="2:6" s="71" customFormat="1" ht="52.8" x14ac:dyDescent="0.25">
      <c r="C10" s="72"/>
      <c r="D10" s="203" t="s">
        <v>672</v>
      </c>
      <c r="E10" s="204" t="s">
        <v>673</v>
      </c>
    </row>
    <row r="11" spans="2:6" s="71" customFormat="1" ht="26.4" x14ac:dyDescent="0.25">
      <c r="C11" s="72"/>
      <c r="D11" s="228" t="s">
        <v>674</v>
      </c>
      <c r="E11" s="229" t="s">
        <v>675</v>
      </c>
    </row>
    <row r="12" spans="2:6" s="71" customFormat="1" ht="13.8" x14ac:dyDescent="0.25">
      <c r="C12" s="72"/>
      <c r="D12" s="228" t="s">
        <v>676</v>
      </c>
      <c r="E12" s="229" t="s">
        <v>677</v>
      </c>
    </row>
    <row r="13" spans="2:6" s="71" customFormat="1" ht="26.4" x14ac:dyDescent="0.25">
      <c r="C13" s="72"/>
      <c r="D13" s="228" t="s">
        <v>678</v>
      </c>
      <c r="E13" s="229" t="s">
        <v>679</v>
      </c>
    </row>
    <row r="14" spans="2:6" s="71" customFormat="1" ht="52.8" x14ac:dyDescent="0.25">
      <c r="C14" s="72"/>
      <c r="D14" s="228" t="s">
        <v>680</v>
      </c>
      <c r="E14" s="229" t="s">
        <v>681</v>
      </c>
    </row>
    <row r="15" spans="2:6" s="71" customFormat="1" ht="26.4" x14ac:dyDescent="0.25">
      <c r="C15" s="72"/>
      <c r="D15" s="228" t="s">
        <v>682</v>
      </c>
      <c r="E15" s="229" t="s">
        <v>683</v>
      </c>
    </row>
    <row r="16" spans="2:6" s="71" customFormat="1" ht="26.4" x14ac:dyDescent="0.25">
      <c r="C16" s="72"/>
      <c r="D16" s="228" t="s">
        <v>684</v>
      </c>
      <c r="E16" s="229" t="s">
        <v>685</v>
      </c>
    </row>
    <row r="17" spans="3:5" s="71" customFormat="1" ht="39.6" x14ac:dyDescent="0.25">
      <c r="C17" s="72"/>
      <c r="D17" s="228" t="s">
        <v>686</v>
      </c>
      <c r="E17" s="229" t="s">
        <v>687</v>
      </c>
    </row>
    <row r="18" spans="3:5" s="71" customFormat="1" ht="13.8" x14ac:dyDescent="0.25">
      <c r="C18" s="72"/>
      <c r="D18" s="73"/>
      <c r="E18" s="73"/>
    </row>
    <row r="19" spans="3:5" s="71" customFormat="1" ht="13.8" x14ac:dyDescent="0.25">
      <c r="C19" s="76" t="s">
        <v>688</v>
      </c>
      <c r="D19" s="76"/>
      <c r="E19" s="73"/>
    </row>
    <row r="20" spans="3:5" s="71" customFormat="1" ht="39.6" x14ac:dyDescent="0.25">
      <c r="C20" s="72"/>
      <c r="D20" s="228" t="s">
        <v>689</v>
      </c>
      <c r="E20" s="229" t="s">
        <v>690</v>
      </c>
    </row>
    <row r="21" spans="3:5" s="71" customFormat="1" ht="26.4" x14ac:dyDescent="0.25">
      <c r="C21" s="72"/>
      <c r="D21" s="228" t="s">
        <v>691</v>
      </c>
      <c r="E21" s="229" t="s">
        <v>692</v>
      </c>
    </row>
    <row r="22" spans="3:5" s="71" customFormat="1" ht="39.6" x14ac:dyDescent="0.25">
      <c r="C22" s="72"/>
      <c r="D22" s="228" t="s">
        <v>693</v>
      </c>
      <c r="E22" s="229" t="s">
        <v>694</v>
      </c>
    </row>
    <row r="23" spans="3:5" s="71" customFormat="1" ht="26.4" x14ac:dyDescent="0.25">
      <c r="C23" s="72"/>
      <c r="D23" s="228" t="s">
        <v>695</v>
      </c>
      <c r="E23" s="229" t="s">
        <v>696</v>
      </c>
    </row>
    <row r="24" spans="3:5" s="71" customFormat="1" ht="26.4" x14ac:dyDescent="0.25">
      <c r="C24" s="72"/>
      <c r="D24" s="228" t="s">
        <v>697</v>
      </c>
      <c r="E24" s="229" t="s">
        <v>698</v>
      </c>
    </row>
    <row r="25" spans="3:5" s="71" customFormat="1" ht="26.4" x14ac:dyDescent="0.25">
      <c r="C25" s="72"/>
      <c r="D25" s="228" t="s">
        <v>699</v>
      </c>
      <c r="E25" s="229" t="s">
        <v>700</v>
      </c>
    </row>
    <row r="26" spans="3:5" s="71" customFormat="1" ht="39.6" x14ac:dyDescent="0.25">
      <c r="C26" s="72"/>
      <c r="D26" s="228" t="s">
        <v>701</v>
      </c>
      <c r="E26" s="229" t="s">
        <v>702</v>
      </c>
    </row>
    <row r="27" spans="3:5" s="71" customFormat="1" ht="13.8" x14ac:dyDescent="0.25">
      <c r="C27" s="72"/>
      <c r="D27" s="73"/>
      <c r="E27" s="73"/>
    </row>
    <row r="28" spans="3:5" s="71" customFormat="1" ht="13.8" x14ac:dyDescent="0.25">
      <c r="C28" s="76" t="s">
        <v>703</v>
      </c>
      <c r="D28" s="76"/>
      <c r="E28" s="73"/>
    </row>
    <row r="29" spans="3:5" s="71" customFormat="1" ht="66" x14ac:dyDescent="0.25">
      <c r="C29" s="72"/>
      <c r="D29" s="228" t="s">
        <v>704</v>
      </c>
      <c r="E29" s="229" t="s">
        <v>705</v>
      </c>
    </row>
    <row r="30" spans="3:5" s="71" customFormat="1" ht="26.4" x14ac:dyDescent="0.25">
      <c r="C30" s="72"/>
      <c r="D30" s="228" t="s">
        <v>706</v>
      </c>
      <c r="E30" s="229" t="s">
        <v>707</v>
      </c>
    </row>
    <row r="31" spans="3:5" s="71" customFormat="1" ht="26.4" x14ac:dyDescent="0.25">
      <c r="C31" s="72"/>
      <c r="D31" s="228" t="s">
        <v>708</v>
      </c>
      <c r="E31" s="229" t="s">
        <v>709</v>
      </c>
    </row>
    <row r="32" spans="3:5" s="71" customFormat="1" ht="26.4" x14ac:dyDescent="0.25">
      <c r="C32" s="72"/>
      <c r="D32" s="228" t="s">
        <v>710</v>
      </c>
      <c r="E32" s="229" t="s">
        <v>711</v>
      </c>
    </row>
    <row r="33" spans="3:5" s="78" customFormat="1" ht="66" x14ac:dyDescent="0.25">
      <c r="C33" s="77"/>
      <c r="D33" s="228" t="s">
        <v>712</v>
      </c>
      <c r="E33" s="229" t="s">
        <v>713</v>
      </c>
    </row>
    <row r="34" spans="3:5" s="71" customFormat="1" ht="39.6" x14ac:dyDescent="0.25">
      <c r="C34" s="72"/>
      <c r="D34" s="228" t="s">
        <v>714</v>
      </c>
      <c r="E34" s="229" t="s">
        <v>715</v>
      </c>
    </row>
    <row r="35" spans="3:5" s="71" customFormat="1" ht="13.8" x14ac:dyDescent="0.25">
      <c r="C35" s="72"/>
      <c r="D35" s="73"/>
      <c r="E35" s="73"/>
    </row>
    <row r="36" spans="3:5" s="71" customFormat="1" ht="13.8" x14ac:dyDescent="0.25">
      <c r="C36" s="76" t="s">
        <v>716</v>
      </c>
      <c r="D36" s="76"/>
      <c r="E36" s="73"/>
    </row>
    <row r="37" spans="3:5" s="71" customFormat="1" ht="66" x14ac:dyDescent="0.25">
      <c r="C37" s="72"/>
      <c r="D37" s="228" t="s">
        <v>717</v>
      </c>
      <c r="E37" s="229" t="s">
        <v>718</v>
      </c>
    </row>
    <row r="38" spans="3:5" s="71" customFormat="1" ht="39.6" x14ac:dyDescent="0.25">
      <c r="C38" s="72"/>
      <c r="D38" s="228" t="s">
        <v>719</v>
      </c>
      <c r="E38" s="229" t="s">
        <v>720</v>
      </c>
    </row>
    <row r="39" spans="3:5" s="71" customFormat="1" ht="13.8" x14ac:dyDescent="0.25">
      <c r="C39" s="72"/>
      <c r="D39" s="73"/>
      <c r="E39" s="73"/>
    </row>
    <row r="40" spans="3:5" s="71" customFormat="1" ht="13.8" x14ac:dyDescent="0.25">
      <c r="C40" s="76" t="s">
        <v>721</v>
      </c>
      <c r="D40" s="73"/>
      <c r="E40" s="73"/>
    </row>
    <row r="41" spans="3:5" s="71" customFormat="1" ht="66" x14ac:dyDescent="0.25">
      <c r="C41" s="72"/>
      <c r="D41" s="228" t="s">
        <v>722</v>
      </c>
      <c r="E41" s="229" t="s">
        <v>723</v>
      </c>
    </row>
    <row r="42" spans="3:5" s="71" customFormat="1" ht="26.4" x14ac:dyDescent="0.25">
      <c r="C42" s="72"/>
      <c r="D42" s="228" t="s">
        <v>724</v>
      </c>
      <c r="E42" s="229" t="s">
        <v>725</v>
      </c>
    </row>
    <row r="43" spans="3:5" s="71" customFormat="1" ht="26.4" x14ac:dyDescent="0.25">
      <c r="C43" s="72"/>
      <c r="D43" s="228" t="s">
        <v>726</v>
      </c>
      <c r="E43" s="229" t="s">
        <v>727</v>
      </c>
    </row>
    <row r="44" spans="3:5" s="71" customFormat="1" ht="13.8" x14ac:dyDescent="0.25">
      <c r="C44" s="72"/>
      <c r="D44" s="73"/>
      <c r="E44" s="73"/>
    </row>
    <row r="45" spans="3:5" s="71" customFormat="1" ht="13.8" x14ac:dyDescent="0.25">
      <c r="C45" s="76" t="s">
        <v>728</v>
      </c>
      <c r="D45" s="76"/>
      <c r="E45" s="73"/>
    </row>
    <row r="46" spans="3:5" s="71" customFormat="1" ht="52.8" x14ac:dyDescent="0.25">
      <c r="C46" s="72"/>
      <c r="D46" s="228" t="s">
        <v>729</v>
      </c>
      <c r="E46" s="229" t="s">
        <v>730</v>
      </c>
    </row>
    <row r="47" spans="3:5" s="71" customFormat="1" ht="26.4" x14ac:dyDescent="0.25">
      <c r="C47" s="72"/>
      <c r="D47" s="228" t="s">
        <v>731</v>
      </c>
      <c r="E47" s="229" t="s">
        <v>732</v>
      </c>
    </row>
    <row r="48" spans="3:5" s="71" customFormat="1" ht="13.8" x14ac:dyDescent="0.25">
      <c r="C48" s="72"/>
      <c r="D48" s="73"/>
      <c r="E48" s="73"/>
    </row>
    <row r="49" spans="2:5" s="71" customFormat="1" ht="15.6" x14ac:dyDescent="0.25">
      <c r="B49" s="79" t="s">
        <v>733</v>
      </c>
      <c r="C49" s="72"/>
      <c r="D49" s="73"/>
      <c r="E49" s="73"/>
    </row>
    <row r="50" spans="2:5" s="71" customFormat="1" ht="13.8" x14ac:dyDescent="0.25">
      <c r="C50" s="76" t="s">
        <v>734</v>
      </c>
      <c r="D50" s="73"/>
      <c r="E50" s="73"/>
    </row>
    <row r="51" spans="2:5" s="71" customFormat="1" ht="39.6" x14ac:dyDescent="0.25">
      <c r="C51" s="72"/>
      <c r="D51" s="228" t="s">
        <v>735</v>
      </c>
      <c r="E51" s="229" t="s">
        <v>736</v>
      </c>
    </row>
    <row r="52" spans="2:5" s="71" customFormat="1" ht="26.4" x14ac:dyDescent="0.25">
      <c r="C52" s="72"/>
      <c r="D52" s="228" t="s">
        <v>737</v>
      </c>
      <c r="E52" s="229" t="s">
        <v>738</v>
      </c>
    </row>
    <row r="53" spans="2:5" s="71" customFormat="1" ht="13.8" x14ac:dyDescent="0.25">
      <c r="C53" s="72"/>
      <c r="D53" s="73"/>
      <c r="E53" s="73"/>
    </row>
    <row r="54" spans="2:5" s="71" customFormat="1" ht="13.8" x14ac:dyDescent="0.25">
      <c r="C54" s="76" t="s">
        <v>739</v>
      </c>
      <c r="D54" s="73"/>
      <c r="E54" s="73"/>
    </row>
    <row r="55" spans="2:5" s="71" customFormat="1" ht="39.6" x14ac:dyDescent="0.25">
      <c r="C55" s="72"/>
      <c r="D55" s="228" t="s">
        <v>740</v>
      </c>
      <c r="E55" s="229" t="s">
        <v>741</v>
      </c>
    </row>
    <row r="56" spans="2:5" s="71" customFormat="1" ht="26.4" x14ac:dyDescent="0.25">
      <c r="C56" s="72"/>
      <c r="D56" s="228" t="s">
        <v>742</v>
      </c>
      <c r="E56" s="229" t="s">
        <v>743</v>
      </c>
    </row>
    <row r="57" spans="2:5" s="71" customFormat="1" ht="39.6" x14ac:dyDescent="0.25">
      <c r="C57" s="72"/>
      <c r="D57" s="228" t="s">
        <v>744</v>
      </c>
      <c r="E57" s="229" t="s">
        <v>745</v>
      </c>
    </row>
    <row r="58" spans="2:5" s="71" customFormat="1" ht="13.8" x14ac:dyDescent="0.25">
      <c r="C58" s="72"/>
      <c r="D58" s="73"/>
      <c r="E58" s="73"/>
    </row>
    <row r="59" spans="2:5" s="71" customFormat="1" ht="13.8" x14ac:dyDescent="0.25">
      <c r="C59" s="76" t="s">
        <v>746</v>
      </c>
      <c r="D59" s="73"/>
      <c r="E59" s="73"/>
    </row>
    <row r="60" spans="2:5" s="71" customFormat="1" ht="39.6" x14ac:dyDescent="0.25">
      <c r="C60" s="72"/>
      <c r="D60" s="228" t="s">
        <v>747</v>
      </c>
      <c r="E60" s="229" t="s">
        <v>748</v>
      </c>
    </row>
    <row r="61" spans="2:5" s="71" customFormat="1" ht="13.8" x14ac:dyDescent="0.25">
      <c r="C61" s="72"/>
      <c r="D61" s="73"/>
      <c r="E61" s="73"/>
    </row>
    <row r="62" spans="2:5" s="71" customFormat="1" ht="13.8" x14ac:dyDescent="0.25">
      <c r="C62" s="76" t="s">
        <v>749</v>
      </c>
      <c r="D62" s="73"/>
      <c r="E62" s="73"/>
    </row>
    <row r="63" spans="2:5" s="71" customFormat="1" ht="39.6" x14ac:dyDescent="0.25">
      <c r="C63" s="72"/>
      <c r="D63" s="228" t="s">
        <v>750</v>
      </c>
      <c r="E63" s="229" t="s">
        <v>751</v>
      </c>
    </row>
    <row r="64" spans="2:5" s="71" customFormat="1" ht="26.4" x14ac:dyDescent="0.25">
      <c r="C64" s="72"/>
      <c r="D64" s="228" t="s">
        <v>752</v>
      </c>
      <c r="E64" s="229" t="s">
        <v>753</v>
      </c>
    </row>
    <row r="65" spans="2:6" ht="13.8" x14ac:dyDescent="0.25">
      <c r="B65" s="65"/>
      <c r="C65" s="64"/>
      <c r="D65" s="73"/>
      <c r="E65" s="73"/>
      <c r="F65" s="65"/>
    </row>
    <row r="66" spans="2:6" ht="13.8" x14ac:dyDescent="0.25">
      <c r="B66" s="65"/>
      <c r="C66" s="76" t="s">
        <v>754</v>
      </c>
      <c r="D66" s="73"/>
      <c r="E66" s="73"/>
      <c r="F66" s="65"/>
    </row>
    <row r="67" spans="2:6" ht="26.4" x14ac:dyDescent="0.25">
      <c r="B67" s="65"/>
      <c r="C67" s="64"/>
      <c r="D67" s="228" t="s">
        <v>755</v>
      </c>
      <c r="E67" s="229" t="s">
        <v>756</v>
      </c>
      <c r="F67" s="65"/>
    </row>
    <row r="68" spans="2:6" ht="26.4" x14ac:dyDescent="0.25">
      <c r="B68" s="65"/>
      <c r="C68" s="64"/>
      <c r="D68" s="228" t="s">
        <v>757</v>
      </c>
      <c r="E68" s="229" t="s">
        <v>758</v>
      </c>
      <c r="F68" s="65"/>
    </row>
    <row r="69" spans="2:6" ht="13.8" x14ac:dyDescent="0.25">
      <c r="B69" s="65"/>
      <c r="C69" s="64"/>
      <c r="D69" s="228" t="s">
        <v>759</v>
      </c>
      <c r="E69" s="229" t="s">
        <v>760</v>
      </c>
      <c r="F69" s="65"/>
    </row>
    <row r="70" spans="2:6" ht="66" x14ac:dyDescent="0.25">
      <c r="B70" s="80"/>
      <c r="C70" s="81"/>
      <c r="D70" s="228" t="s">
        <v>761</v>
      </c>
      <c r="E70" s="229" t="s">
        <v>762</v>
      </c>
      <c r="F70" s="80"/>
    </row>
    <row r="71" spans="2:6" ht="13.8" x14ac:dyDescent="0.25">
      <c r="B71" s="65"/>
      <c r="C71" s="64"/>
      <c r="D71" s="73"/>
      <c r="E71" s="73"/>
      <c r="F71" s="65"/>
    </row>
    <row r="72" spans="2:6" ht="13.8" x14ac:dyDescent="0.25">
      <c r="B72" s="65"/>
      <c r="C72" s="76" t="s">
        <v>763</v>
      </c>
      <c r="D72" s="73"/>
      <c r="E72" s="73"/>
      <c r="F72" s="65"/>
    </row>
    <row r="73" spans="2:6" ht="52.8" x14ac:dyDescent="0.25">
      <c r="B73" s="65"/>
      <c r="C73" s="64"/>
      <c r="D73" s="228" t="s">
        <v>764</v>
      </c>
      <c r="E73" s="229" t="s">
        <v>765</v>
      </c>
      <c r="F73" s="65"/>
    </row>
    <row r="74" spans="2:6" ht="52.8" x14ac:dyDescent="0.25">
      <c r="B74" s="65"/>
      <c r="C74" s="64"/>
      <c r="D74" s="228" t="s">
        <v>766</v>
      </c>
      <c r="E74" s="229" t="s">
        <v>767</v>
      </c>
      <c r="F74" s="65"/>
    </row>
    <row r="75" spans="2:6" ht="39.6" x14ac:dyDescent="0.25">
      <c r="B75" s="65"/>
      <c r="C75" s="64"/>
      <c r="D75" s="228" t="s">
        <v>768</v>
      </c>
      <c r="E75" s="229" t="s">
        <v>769</v>
      </c>
      <c r="F75" s="65"/>
    </row>
    <row r="76" spans="2:6" ht="13.8" x14ac:dyDescent="0.25">
      <c r="B76" s="65"/>
      <c r="C76" s="64"/>
      <c r="D76" s="73"/>
      <c r="E76" s="73"/>
      <c r="F76" s="65"/>
    </row>
    <row r="77" spans="2:6" ht="13.8" x14ac:dyDescent="0.25">
      <c r="B77" s="65"/>
      <c r="C77" s="76" t="s">
        <v>770</v>
      </c>
      <c r="D77" s="73"/>
      <c r="E77" s="73"/>
      <c r="F77" s="65"/>
    </row>
    <row r="78" spans="2:6" ht="39.6" x14ac:dyDescent="0.25">
      <c r="B78" s="65"/>
      <c r="C78" s="64"/>
      <c r="D78" s="228" t="s">
        <v>771</v>
      </c>
      <c r="E78" s="229" t="s">
        <v>772</v>
      </c>
      <c r="F78" s="65"/>
    </row>
    <row r="79" spans="2:6" ht="26.4" x14ac:dyDescent="0.25">
      <c r="B79" s="65"/>
      <c r="C79" s="64"/>
      <c r="D79" s="228" t="s">
        <v>773</v>
      </c>
      <c r="E79" s="229" t="s">
        <v>774</v>
      </c>
      <c r="F79" s="65"/>
    </row>
    <row r="80" spans="2:6" ht="52.8" x14ac:dyDescent="0.25">
      <c r="B80" s="65"/>
      <c r="C80" s="64"/>
      <c r="D80" s="228" t="s">
        <v>775</v>
      </c>
      <c r="E80" s="229" t="s">
        <v>776</v>
      </c>
      <c r="F80" s="65"/>
    </row>
    <row r="81" spans="2:6" ht="26.4" x14ac:dyDescent="0.25">
      <c r="B81" s="65"/>
      <c r="C81" s="64"/>
      <c r="D81" s="205" t="s">
        <v>777</v>
      </c>
      <c r="E81" s="206" t="s">
        <v>778</v>
      </c>
      <c r="F81" s="65"/>
    </row>
    <row r="82" spans="2:6" ht="13.8" x14ac:dyDescent="0.25">
      <c r="B82" s="65"/>
      <c r="C82" s="64"/>
      <c r="D82" s="73"/>
      <c r="E82" s="73"/>
      <c r="F82" s="65"/>
    </row>
    <row r="83" spans="2:6" ht="13.8" x14ac:dyDescent="0.25">
      <c r="B83" s="65"/>
      <c r="C83" s="76" t="s">
        <v>779</v>
      </c>
      <c r="D83" s="73"/>
      <c r="E83" s="73"/>
      <c r="F83" s="65"/>
    </row>
    <row r="84" spans="2:6" ht="39.6" x14ac:dyDescent="0.25">
      <c r="B84" s="65"/>
      <c r="C84" s="64"/>
      <c r="D84" s="203" t="s">
        <v>780</v>
      </c>
      <c r="E84" s="204" t="s">
        <v>781</v>
      </c>
      <c r="F84" s="65"/>
    </row>
    <row r="85" spans="2:6" ht="26.4" x14ac:dyDescent="0.25">
      <c r="B85" s="80"/>
      <c r="C85" s="81"/>
      <c r="D85" s="205" t="s">
        <v>782</v>
      </c>
      <c r="E85" s="206" t="s">
        <v>783</v>
      </c>
      <c r="F85" s="80"/>
    </row>
    <row r="86" spans="2:6" ht="13.8" x14ac:dyDescent="0.25">
      <c r="B86" s="65"/>
      <c r="C86" s="64"/>
      <c r="D86" s="73"/>
      <c r="E86" s="73"/>
      <c r="F86" s="65"/>
    </row>
    <row r="87" spans="2:6" ht="13.8" x14ac:dyDescent="0.25">
      <c r="B87" s="65"/>
      <c r="C87" s="76" t="s">
        <v>784</v>
      </c>
      <c r="D87" s="73"/>
      <c r="E87" s="73"/>
      <c r="F87" s="65"/>
    </row>
    <row r="88" spans="2:6" ht="90.75" customHeight="1" x14ac:dyDescent="0.25">
      <c r="B88" s="65"/>
      <c r="C88" s="64"/>
      <c r="D88" s="203" t="s">
        <v>785</v>
      </c>
      <c r="E88" s="204" t="s">
        <v>786</v>
      </c>
      <c r="F88" s="65"/>
    </row>
    <row r="89" spans="2:6" ht="39.6" x14ac:dyDescent="0.25">
      <c r="B89" s="65"/>
      <c r="C89" s="64"/>
      <c r="D89" s="228" t="s">
        <v>787</v>
      </c>
      <c r="E89" s="230" t="s">
        <v>788</v>
      </c>
      <c r="F89" s="65"/>
    </row>
    <row r="90" spans="2:6" ht="13.8" x14ac:dyDescent="0.25">
      <c r="B90" s="65"/>
      <c r="C90" s="64"/>
      <c r="D90" s="73"/>
      <c r="E90" s="73"/>
      <c r="F90" s="65"/>
    </row>
    <row r="91" spans="2:6" ht="13.8" x14ac:dyDescent="0.25">
      <c r="B91" s="65"/>
      <c r="C91" s="76" t="s">
        <v>789</v>
      </c>
      <c r="D91" s="73"/>
      <c r="E91" s="73"/>
      <c r="F91" s="65"/>
    </row>
    <row r="92" spans="2:6" ht="26.4" x14ac:dyDescent="0.25">
      <c r="B92" s="65"/>
      <c r="C92" s="64"/>
      <c r="D92" s="228" t="s">
        <v>790</v>
      </c>
      <c r="E92" s="230" t="s">
        <v>791</v>
      </c>
      <c r="F92" s="65"/>
    </row>
    <row r="93" spans="2:6" ht="52.8" x14ac:dyDescent="0.25">
      <c r="B93" s="65"/>
      <c r="C93" s="64"/>
      <c r="D93" s="228" t="s">
        <v>792</v>
      </c>
      <c r="E93" s="230" t="s">
        <v>793</v>
      </c>
      <c r="F93" s="65"/>
    </row>
    <row r="94" spans="2:6" ht="13.8" x14ac:dyDescent="0.25">
      <c r="B94" s="65"/>
      <c r="C94" s="64"/>
      <c r="D94" s="73"/>
      <c r="E94" s="73"/>
      <c r="F94" s="65"/>
    </row>
    <row r="95" spans="2:6" ht="13.8" x14ac:dyDescent="0.25">
      <c r="B95" s="65"/>
      <c r="C95" s="76" t="s">
        <v>794</v>
      </c>
      <c r="D95" s="73"/>
      <c r="E95" s="73"/>
      <c r="F95" s="65"/>
    </row>
    <row r="96" spans="2:6" ht="39.6" x14ac:dyDescent="0.25">
      <c r="B96" s="65"/>
      <c r="C96" s="64"/>
      <c r="D96" s="228" t="s">
        <v>795</v>
      </c>
      <c r="E96" s="230" t="s">
        <v>796</v>
      </c>
      <c r="F96" s="65"/>
    </row>
    <row r="97" spans="3:5" ht="13.8" x14ac:dyDescent="0.25">
      <c r="C97" s="64"/>
      <c r="D97" s="73"/>
      <c r="E97" s="73"/>
    </row>
    <row r="98" spans="3:5" ht="13.8" x14ac:dyDescent="0.25">
      <c r="C98" s="76" t="s">
        <v>797</v>
      </c>
      <c r="D98" s="73"/>
      <c r="E98" s="73"/>
    </row>
    <row r="99" spans="3:5" ht="39.6" x14ac:dyDescent="0.25">
      <c r="C99" s="64"/>
      <c r="D99" s="203" t="s">
        <v>798</v>
      </c>
      <c r="E99" s="204" t="s">
        <v>799</v>
      </c>
    </row>
    <row r="100" spans="3:5" ht="39.6" x14ac:dyDescent="0.25">
      <c r="C100" s="64"/>
      <c r="D100" s="228" t="s">
        <v>800</v>
      </c>
      <c r="E100" s="230" t="s">
        <v>801</v>
      </c>
    </row>
    <row r="101" spans="3:5" ht="13.8" hidden="1" x14ac:dyDescent="0.25">
      <c r="C101" s="64"/>
      <c r="D101" s="205" t="s">
        <v>802</v>
      </c>
      <c r="E101" s="206"/>
    </row>
    <row r="102" spans="3:5" ht="13.8" x14ac:dyDescent="0.25">
      <c r="C102" s="64"/>
      <c r="D102" s="73"/>
      <c r="E102" s="73"/>
    </row>
    <row r="103" spans="3:5" ht="13.8" x14ac:dyDescent="0.25">
      <c r="C103" s="76" t="s">
        <v>803</v>
      </c>
      <c r="D103" s="73"/>
      <c r="E103" s="73"/>
    </row>
    <row r="104" spans="3:5" ht="26.4" x14ac:dyDescent="0.25">
      <c r="C104" s="64"/>
      <c r="D104" s="228" t="s">
        <v>804</v>
      </c>
      <c r="E104" s="230" t="s">
        <v>805</v>
      </c>
    </row>
    <row r="105" spans="3:5" ht="13.8" hidden="1" x14ac:dyDescent="0.25">
      <c r="C105" s="64"/>
      <c r="D105" s="231" t="s">
        <v>806</v>
      </c>
      <c r="E105" s="229"/>
    </row>
    <row r="106" spans="3:5" ht="13.8" hidden="1" x14ac:dyDescent="0.25">
      <c r="C106" s="64"/>
      <c r="D106" s="231" t="s">
        <v>807</v>
      </c>
      <c r="E106" s="229"/>
    </row>
    <row r="107" spans="3:5" ht="13.8" x14ac:dyDescent="0.25">
      <c r="C107" s="64"/>
      <c r="D107" s="65"/>
      <c r="E107" s="65"/>
    </row>
  </sheetData>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AB9-99BE-4852-B67E-5C837883BBA4}">
  <sheetPr>
    <tabColor rgb="FFFF0000"/>
  </sheetPr>
  <dimension ref="B1:C1048544"/>
  <sheetViews>
    <sheetView zoomScaleNormal="100" workbookViewId="0">
      <selection activeCell="F15" sqref="F15"/>
    </sheetView>
  </sheetViews>
  <sheetFormatPr defaultColWidth="8.6640625" defaultRowHeight="13.2" x14ac:dyDescent="0.25"/>
  <cols>
    <col min="1" max="1" width="2.33203125" style="86" customWidth="1"/>
    <col min="2" max="2" width="62.6640625" style="86" customWidth="1"/>
    <col min="3" max="3" width="12.33203125" style="86" customWidth="1"/>
    <col min="4" max="4" width="11.6640625" style="86" customWidth="1"/>
    <col min="5" max="5" width="2.33203125" style="86" customWidth="1"/>
    <col min="6" max="6" width="32.33203125" style="86" customWidth="1"/>
    <col min="7" max="13" width="12" style="86" customWidth="1"/>
    <col min="14" max="14" width="8.6640625" style="86"/>
    <col min="15" max="15" width="5.33203125" style="86" customWidth="1"/>
    <col min="16" max="16384" width="8.6640625" style="86"/>
  </cols>
  <sheetData>
    <row r="1" spans="2:3" ht="13.8" thickBot="1" x14ac:dyDescent="0.3"/>
    <row r="2" spans="2:3" x14ac:dyDescent="0.25">
      <c r="B2" s="147" t="s">
        <v>808</v>
      </c>
      <c r="C2" s="150"/>
    </row>
    <row r="3" spans="2:3" x14ac:dyDescent="0.25">
      <c r="B3" s="232" t="s">
        <v>809</v>
      </c>
      <c r="C3" s="233" t="s">
        <v>517</v>
      </c>
    </row>
    <row r="4" spans="2:3" x14ac:dyDescent="0.25">
      <c r="B4" s="234" t="s">
        <v>810</v>
      </c>
      <c r="C4" s="235">
        <v>0</v>
      </c>
    </row>
    <row r="5" spans="2:3" x14ac:dyDescent="0.25">
      <c r="B5" s="234" t="s">
        <v>811</v>
      </c>
      <c r="C5" s="235">
        <v>0.5</v>
      </c>
    </row>
    <row r="6" spans="2:3" x14ac:dyDescent="0.25">
      <c r="B6" s="234" t="s">
        <v>812</v>
      </c>
      <c r="C6" s="235">
        <v>1</v>
      </c>
    </row>
    <row r="7" spans="2:3" x14ac:dyDescent="0.25">
      <c r="B7" s="234" t="s">
        <v>813</v>
      </c>
      <c r="C7" s="235">
        <v>1.5</v>
      </c>
    </row>
    <row r="8" spans="2:3" x14ac:dyDescent="0.25">
      <c r="B8" s="236" t="s">
        <v>814</v>
      </c>
      <c r="C8" s="233" t="s">
        <v>517</v>
      </c>
    </row>
    <row r="9" spans="2:3" x14ac:dyDescent="0.25">
      <c r="B9" s="234" t="s">
        <v>815</v>
      </c>
      <c r="C9" s="235">
        <v>0</v>
      </c>
    </row>
    <row r="10" spans="2:3" x14ac:dyDescent="0.25">
      <c r="B10" s="234" t="s">
        <v>816</v>
      </c>
      <c r="C10" s="235">
        <v>1</v>
      </c>
    </row>
    <row r="11" spans="2:3" x14ac:dyDescent="0.25">
      <c r="B11" s="234" t="s">
        <v>817</v>
      </c>
      <c r="C11" s="235">
        <v>2</v>
      </c>
    </row>
    <row r="12" spans="2:3" x14ac:dyDescent="0.25">
      <c r="B12" s="234" t="s">
        <v>818</v>
      </c>
      <c r="C12" s="235">
        <v>3</v>
      </c>
    </row>
    <row r="13" spans="2:3" x14ac:dyDescent="0.25">
      <c r="B13" s="234" t="s">
        <v>819</v>
      </c>
      <c r="C13" s="235">
        <v>4</v>
      </c>
    </row>
    <row r="14" spans="2:3" x14ac:dyDescent="0.25">
      <c r="B14" s="236" t="s">
        <v>820</v>
      </c>
      <c r="C14" s="233" t="s">
        <v>517</v>
      </c>
    </row>
    <row r="15" spans="2:3" x14ac:dyDescent="0.25">
      <c r="B15" s="234" t="s">
        <v>821</v>
      </c>
      <c r="C15" s="235">
        <v>0</v>
      </c>
    </row>
    <row r="16" spans="2:3" x14ac:dyDescent="0.25">
      <c r="B16" s="237">
        <v>4</v>
      </c>
      <c r="C16" s="235">
        <f>1.5/6</f>
        <v>0.25</v>
      </c>
    </row>
    <row r="17" spans="2:3" x14ac:dyDescent="0.25">
      <c r="B17" s="237">
        <v>5</v>
      </c>
      <c r="C17" s="235">
        <v>0.5</v>
      </c>
    </row>
    <row r="18" spans="2:3" x14ac:dyDescent="0.25">
      <c r="B18" s="237">
        <v>6</v>
      </c>
      <c r="C18" s="235">
        <v>0.75</v>
      </c>
    </row>
    <row r="19" spans="2:3" x14ac:dyDescent="0.25">
      <c r="B19" s="237">
        <v>7</v>
      </c>
      <c r="C19" s="235">
        <v>1</v>
      </c>
    </row>
    <row r="20" spans="2:3" x14ac:dyDescent="0.25">
      <c r="B20" s="234" t="s">
        <v>822</v>
      </c>
      <c r="C20" s="235">
        <v>2</v>
      </c>
    </row>
    <row r="21" spans="2:3" x14ac:dyDescent="0.25">
      <c r="B21" s="236" t="s">
        <v>543</v>
      </c>
      <c r="C21" s="233" t="s">
        <v>517</v>
      </c>
    </row>
    <row r="22" spans="2:3" x14ac:dyDescent="0.25">
      <c r="B22" s="238" t="s">
        <v>823</v>
      </c>
      <c r="C22" s="235">
        <v>0</v>
      </c>
    </row>
    <row r="23" spans="2:3" x14ac:dyDescent="0.25">
      <c r="B23" s="238" t="s">
        <v>824</v>
      </c>
      <c r="C23" s="235">
        <v>0.25</v>
      </c>
    </row>
    <row r="24" spans="2:3" x14ac:dyDescent="0.25">
      <c r="B24" s="238" t="s">
        <v>825</v>
      </c>
      <c r="C24" s="235">
        <v>0.5</v>
      </c>
    </row>
    <row r="25" spans="2:3" x14ac:dyDescent="0.25">
      <c r="B25" s="238" t="s">
        <v>826</v>
      </c>
      <c r="C25" s="235">
        <v>0.75</v>
      </c>
    </row>
    <row r="26" spans="2:3" x14ac:dyDescent="0.25">
      <c r="B26" s="207" t="s">
        <v>827</v>
      </c>
      <c r="C26" s="208">
        <v>1</v>
      </c>
    </row>
    <row r="27" spans="2:3" x14ac:dyDescent="0.25">
      <c r="B27" s="236" t="s">
        <v>828</v>
      </c>
      <c r="C27" s="233" t="s">
        <v>517</v>
      </c>
    </row>
    <row r="28" spans="2:3" ht="13.8" thickBot="1" x14ac:dyDescent="0.3">
      <c r="B28" s="239" t="s">
        <v>829</v>
      </c>
      <c r="C28" s="240">
        <v>1</v>
      </c>
    </row>
    <row r="1048544" spans="2:2" x14ac:dyDescent="0.25">
      <c r="B1048544" s="165"/>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380CD-BFF2-42AF-866A-0A448C776480}">
  <sheetPr>
    <tabColor theme="4" tint="0.59999389629810485"/>
    <outlinePr summaryBelow="0"/>
  </sheetPr>
  <dimension ref="A1:AB647"/>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6640625" style="16" customWidth="1"/>
    <col min="5" max="5" width="4.33203125" style="30" customWidth="1"/>
    <col min="6" max="6" width="56.33203125" style="16" customWidth="1"/>
    <col min="7" max="7" width="14.6640625" style="31" customWidth="1"/>
    <col min="8" max="8" width="57.33203125" style="32" customWidth="1"/>
    <col min="9" max="9" width="2" style="396" customWidth="1"/>
    <col min="10" max="10" width="47.109375" style="371" customWidth="1"/>
    <col min="11" max="11" width="8.6640625" style="16"/>
    <col min="12" max="14" width="8.6640625" style="163" customWidth="1"/>
    <col min="15" max="15" width="8.6640625" style="37" customWidth="1"/>
    <col min="16" max="16" width="8.33203125" style="161" customWidth="1"/>
    <col min="17" max="23" width="8.6640625" style="37" customWidth="1"/>
    <col min="24" max="24" width="10.6640625" style="161" customWidth="1"/>
    <col min="25" max="26" width="8.6640625" style="37" customWidth="1"/>
    <col min="27" max="28" width="8.6640625" style="37"/>
    <col min="29" max="16384" width="8.6640625" style="16"/>
  </cols>
  <sheetData>
    <row r="1" spans="1:28" ht="6.75" customHeight="1" x14ac:dyDescent="0.3">
      <c r="A1" s="16">
        <v>7</v>
      </c>
      <c r="M1" s="374"/>
      <c r="N1" s="374"/>
    </row>
    <row r="2" spans="1:28" ht="33.75" customHeight="1" x14ac:dyDescent="0.25">
      <c r="B2" s="471" t="str">
        <f>Ohje!B2</f>
        <v>&lt;Järjestelmä X&gt;</v>
      </c>
      <c r="C2" s="471"/>
      <c r="D2" s="471"/>
      <c r="E2" s="471"/>
      <c r="F2" s="471"/>
      <c r="G2" s="471"/>
      <c r="H2" s="471"/>
      <c r="I2" s="471"/>
      <c r="J2" s="372" t="s">
        <v>22</v>
      </c>
      <c r="M2" s="378" t="s">
        <v>23</v>
      </c>
      <c r="N2" s="378" t="s">
        <v>24</v>
      </c>
      <c r="P2" s="373" t="s">
        <v>23</v>
      </c>
      <c r="Q2" s="373" t="s">
        <v>23</v>
      </c>
      <c r="R2" s="373" t="s">
        <v>25</v>
      </c>
      <c r="S2" s="373" t="s">
        <v>25</v>
      </c>
      <c r="T2" s="373" t="s">
        <v>25</v>
      </c>
      <c r="U2" s="373" t="s">
        <v>26</v>
      </c>
      <c r="V2" s="373" t="s">
        <v>26</v>
      </c>
      <c r="W2" s="373" t="s">
        <v>26</v>
      </c>
      <c r="Y2" s="37" t="s">
        <v>25</v>
      </c>
      <c r="Z2" s="37" t="s">
        <v>26</v>
      </c>
    </row>
    <row r="3" spans="1:28" ht="15.6" x14ac:dyDescent="0.3">
      <c r="B3" s="472" t="s">
        <v>830</v>
      </c>
      <c r="C3" s="472"/>
      <c r="D3" s="472"/>
      <c r="E3" s="472"/>
      <c r="F3" s="472"/>
      <c r="G3" s="472"/>
      <c r="H3" s="472"/>
      <c r="I3" s="472"/>
      <c r="M3" s="381" t="s">
        <v>28</v>
      </c>
      <c r="N3" s="381" t="s">
        <v>28</v>
      </c>
      <c r="P3" s="373" t="s">
        <v>28</v>
      </c>
      <c r="Q3" s="373" t="s">
        <v>3</v>
      </c>
      <c r="R3" s="373" t="s">
        <v>28</v>
      </c>
      <c r="S3" s="373" t="s">
        <v>29</v>
      </c>
      <c r="T3" s="373" t="s">
        <v>3</v>
      </c>
      <c r="U3" s="373" t="s">
        <v>28</v>
      </c>
      <c r="V3" s="373" t="s">
        <v>29</v>
      </c>
      <c r="W3" s="373" t="s">
        <v>3</v>
      </c>
      <c r="Y3" s="37" t="s">
        <v>30</v>
      </c>
      <c r="Z3" s="37" t="s">
        <v>30</v>
      </c>
    </row>
    <row r="4" spans="1:28" ht="15.6" x14ac:dyDescent="0.25">
      <c r="B4" s="102" t="s">
        <v>31</v>
      </c>
      <c r="C4" s="102"/>
      <c r="D4" s="34"/>
      <c r="E4" s="35"/>
      <c r="F4" s="321"/>
      <c r="G4" s="36"/>
      <c r="H4" s="103"/>
      <c r="I4" s="399"/>
      <c r="M4" s="381" t="s">
        <v>3</v>
      </c>
      <c r="N4" s="381" t="s">
        <v>29</v>
      </c>
    </row>
    <row r="5" spans="1:28" ht="33.75" customHeight="1" x14ac:dyDescent="0.25">
      <c r="F5" s="473" t="s">
        <v>205</v>
      </c>
      <c r="G5" s="473"/>
      <c r="H5" s="473"/>
      <c r="I5" s="37"/>
      <c r="M5" s="381"/>
      <c r="N5" s="381" t="s">
        <v>3</v>
      </c>
    </row>
    <row r="6" spans="1:28" ht="24" customHeight="1" x14ac:dyDescent="0.25">
      <c r="D6" s="38"/>
      <c r="F6" s="474" t="str">
        <f>IF(L6&gt;0,CONCATENATE("Ette ole vielä vastanneet ",L6," vaatimukseen, täydentäkää vastauksianne sarakkeeseen G."),"")</f>
        <v>Ette ole vielä vastanneet 25 vaatimukseen, täydentäkää vastauksianne sarakkeeseen G.</v>
      </c>
      <c r="G6" s="474"/>
      <c r="H6" s="474"/>
      <c r="I6" s="37"/>
      <c r="L6" s="163">
        <f>SUM(L14:L248)</f>
        <v>25</v>
      </c>
      <c r="M6" s="163">
        <f>SUM(M17:M48)</f>
        <v>0</v>
      </c>
    </row>
    <row r="7" spans="1:28" s="23" customFormat="1" ht="33.75" customHeight="1" x14ac:dyDescent="0.25">
      <c r="B7" s="35"/>
      <c r="C7" s="39"/>
      <c r="E7" s="30"/>
      <c r="F7" s="475" t="str">
        <f>IF(M7&gt;0,CONCATENATE("Olette vastanneet Ei ",M7," pakolliseen vaatimukseen, hankintalain mukaan tarjouksenne joudutaan lähes varmasti hylkäämään"),"")</f>
        <v/>
      </c>
      <c r="G7" s="475"/>
      <c r="H7" s="475"/>
      <c r="I7" s="399"/>
      <c r="J7" s="371"/>
      <c r="L7" s="163"/>
      <c r="M7" s="163">
        <f>SUM(M18:M227)</f>
        <v>0</v>
      </c>
      <c r="N7" s="163"/>
      <c r="O7" s="373"/>
      <c r="P7" s="162"/>
      <c r="Q7" s="373"/>
      <c r="R7" s="373"/>
      <c r="S7" s="373"/>
      <c r="T7" s="373"/>
      <c r="U7" s="373"/>
      <c r="V7" s="373"/>
      <c r="W7" s="373"/>
      <c r="X7" s="162"/>
      <c r="Y7" s="373"/>
      <c r="Z7" s="373"/>
      <c r="AA7" s="373"/>
      <c r="AB7" s="373"/>
    </row>
    <row r="8" spans="1:28" ht="15.6" x14ac:dyDescent="0.25">
      <c r="B8" s="35" t="s">
        <v>34</v>
      </c>
      <c r="F8" s="321"/>
      <c r="G8" s="36"/>
      <c r="H8" s="21"/>
      <c r="I8" s="399"/>
    </row>
    <row r="9" spans="1:28" ht="62.7" customHeight="1" x14ac:dyDescent="0.25">
      <c r="F9" s="481" t="s">
        <v>831</v>
      </c>
      <c r="G9" s="482"/>
      <c r="H9" s="482"/>
      <c r="I9" s="37"/>
    </row>
    <row r="10" spans="1:28" ht="15.6" x14ac:dyDescent="0.25">
      <c r="B10" s="35" t="s">
        <v>832</v>
      </c>
      <c r="E10" s="35"/>
      <c r="F10" s="321"/>
      <c r="G10" s="46"/>
      <c r="H10" s="103"/>
      <c r="I10" s="399"/>
    </row>
    <row r="11" spans="1:28" ht="48" customHeight="1" x14ac:dyDescent="0.25">
      <c r="F11" s="478" t="s">
        <v>833</v>
      </c>
      <c r="G11" s="483"/>
      <c r="H11" s="483"/>
      <c r="I11" s="163"/>
    </row>
    <row r="12" spans="1:28" customFormat="1" ht="25.5" customHeight="1" x14ac:dyDescent="0.3">
      <c r="C12" s="14" t="s">
        <v>38</v>
      </c>
      <c r="D12" s="13"/>
      <c r="E12" s="6"/>
      <c r="F12" s="329"/>
      <c r="G12" s="49"/>
      <c r="H12" s="3"/>
      <c r="I12" s="347"/>
      <c r="J12" s="438"/>
      <c r="L12" s="382"/>
      <c r="M12" s="383"/>
      <c r="N12" s="383"/>
      <c r="O12" s="347"/>
      <c r="P12" s="422"/>
      <c r="Q12" s="347"/>
      <c r="R12" s="347"/>
      <c r="S12" s="347"/>
      <c r="T12" s="347"/>
      <c r="U12" s="347"/>
      <c r="V12" s="347"/>
      <c r="W12" s="347"/>
      <c r="X12" s="435"/>
      <c r="Y12" s="347"/>
      <c r="Z12" s="347"/>
      <c r="AA12" s="347"/>
      <c r="AB12" s="347"/>
    </row>
    <row r="13" spans="1:28" ht="15" thickBot="1" x14ac:dyDescent="0.35">
      <c r="F13" s="104" t="s">
        <v>39</v>
      </c>
      <c r="G13" s="49"/>
      <c r="H13" s="3"/>
      <c r="I13" s="37"/>
      <c r="L13" s="387"/>
      <c r="M13" s="387"/>
      <c r="N13" s="387"/>
      <c r="O13" s="424"/>
      <c r="P13" s="424"/>
      <c r="Q13" s="424"/>
      <c r="R13" s="424"/>
      <c r="S13" s="425"/>
      <c r="T13" s="161"/>
    </row>
    <row r="14" spans="1:28" ht="56.25" customHeight="1" thickBot="1" x14ac:dyDescent="0.35">
      <c r="D14" s="107" t="str">
        <f>CONCATENATE($A$1,".",N14)</f>
        <v>7.1</v>
      </c>
      <c r="E14" s="154" t="s">
        <v>40</v>
      </c>
      <c r="F14" s="155" t="s">
        <v>834</v>
      </c>
      <c r="G14" s="49"/>
      <c r="H14" s="3"/>
      <c r="I14" s="37"/>
      <c r="J14" s="438"/>
      <c r="N14" s="391">
        <v>1</v>
      </c>
      <c r="O14" s="424"/>
    </row>
    <row r="15" spans="1:28" ht="13.8" x14ac:dyDescent="0.25">
      <c r="H15" s="103"/>
      <c r="I15" s="37"/>
      <c r="J15" s="438"/>
    </row>
    <row r="16" spans="1:28" ht="15.6" x14ac:dyDescent="0.25">
      <c r="B16" s="35"/>
      <c r="C16" s="35" t="s">
        <v>835</v>
      </c>
      <c r="E16" s="35"/>
      <c r="F16" s="321"/>
      <c r="G16" s="46"/>
      <c r="H16" s="103"/>
      <c r="I16" s="399"/>
      <c r="J16" s="438"/>
    </row>
    <row r="17" spans="2:26" ht="75" customHeight="1" x14ac:dyDescent="0.25">
      <c r="F17" s="484" t="s">
        <v>836</v>
      </c>
      <c r="G17" s="484"/>
      <c r="H17" s="484"/>
      <c r="I17" s="163"/>
      <c r="J17" s="438"/>
    </row>
    <row r="18" spans="2:26" ht="24.75" customHeight="1" x14ac:dyDescent="0.25">
      <c r="C18" s="102"/>
      <c r="D18" s="34"/>
      <c r="F18" s="321"/>
      <c r="G18" s="46"/>
      <c r="H18" s="103"/>
      <c r="I18" s="399"/>
      <c r="J18" s="438"/>
    </row>
    <row r="19" spans="2:26" ht="13.8" x14ac:dyDescent="0.25">
      <c r="F19" s="104" t="s">
        <v>44</v>
      </c>
      <c r="G19" s="105" t="s">
        <v>45</v>
      </c>
      <c r="H19" s="108"/>
      <c r="I19" s="37"/>
      <c r="J19" s="438"/>
    </row>
    <row r="20" spans="2:26" ht="105.6" x14ac:dyDescent="0.25">
      <c r="D20" s="107" t="str">
        <f t="shared" ref="D20:D25" ca="1" si="0">CONCATENATE($A$1,".",N20)</f>
        <v>7.2</v>
      </c>
      <c r="E20" s="224" t="s">
        <v>23</v>
      </c>
      <c r="F20" s="227" t="s">
        <v>837</v>
      </c>
      <c r="G20" s="225"/>
      <c r="H20" s="93" t="s">
        <v>47</v>
      </c>
      <c r="I20" s="399"/>
      <c r="J20" s="439" t="s">
        <v>838</v>
      </c>
      <c r="L20" s="163">
        <f t="shared" ref="L20:L25" si="1">IF(AND(OR(E20="V1",E20="V2",E20="V3"),G20=""),1,0)</f>
        <v>1</v>
      </c>
      <c r="M20" s="163">
        <f t="shared" ref="M20:M25" si="2">IF(OR(AND(E20="V1",G20="Ei"),(AND(E20="V1",G20="Osittain"))),1,0)</f>
        <v>0</v>
      </c>
      <c r="N20" s="391">
        <f ca="1">MAX(N$14:OFFSET(N20,-1,0))+1</f>
        <v>2</v>
      </c>
      <c r="P20" s="373">
        <f t="shared" ref="P20:W25" si="3">IF(AND($E20=P$2,$G20=P$3),1,0)</f>
        <v>0</v>
      </c>
      <c r="Q20" s="373">
        <f t="shared" si="3"/>
        <v>0</v>
      </c>
      <c r="R20" s="373">
        <f t="shared" si="3"/>
        <v>0</v>
      </c>
      <c r="S20" s="373">
        <f t="shared" si="3"/>
        <v>0</v>
      </c>
      <c r="T20" s="373">
        <f t="shared" si="3"/>
        <v>0</v>
      </c>
      <c r="U20" s="373">
        <f t="shared" si="3"/>
        <v>0</v>
      </c>
      <c r="V20" s="373">
        <f t="shared" si="3"/>
        <v>0</v>
      </c>
      <c r="W20" s="373">
        <f t="shared" si="3"/>
        <v>0</v>
      </c>
      <c r="Y20" s="373">
        <f t="shared" ref="Y20:Y25" si="4">IF(E20="V2",1,0)</f>
        <v>0</v>
      </c>
      <c r="Z20" s="373">
        <f t="shared" ref="Z20:Z25" si="5">IF(E20="V3",1,0)</f>
        <v>0</v>
      </c>
    </row>
    <row r="21" spans="2:26" ht="66" x14ac:dyDescent="0.25">
      <c r="D21" s="107" t="str">
        <f t="shared" ca="1" si="0"/>
        <v>7.3</v>
      </c>
      <c r="E21" s="224" t="s">
        <v>25</v>
      </c>
      <c r="F21" s="227" t="s">
        <v>839</v>
      </c>
      <c r="G21" s="225"/>
      <c r="H21" s="93" t="s">
        <v>47</v>
      </c>
      <c r="I21" s="399"/>
      <c r="J21" s="438"/>
      <c r="L21" s="163">
        <f t="shared" si="1"/>
        <v>1</v>
      </c>
      <c r="M21" s="163">
        <f t="shared" si="2"/>
        <v>0</v>
      </c>
      <c r="N21" s="391">
        <f ca="1">MAX(N$14:OFFSET(N21,-1,0))+1</f>
        <v>3</v>
      </c>
      <c r="P21" s="373">
        <f t="shared" si="3"/>
        <v>0</v>
      </c>
      <c r="Q21" s="373">
        <f t="shared" si="3"/>
        <v>0</v>
      </c>
      <c r="R21" s="373">
        <f t="shared" si="3"/>
        <v>0</v>
      </c>
      <c r="S21" s="373">
        <f t="shared" si="3"/>
        <v>0</v>
      </c>
      <c r="T21" s="373">
        <f t="shared" si="3"/>
        <v>0</v>
      </c>
      <c r="U21" s="373">
        <f t="shared" si="3"/>
        <v>0</v>
      </c>
      <c r="V21" s="373">
        <f t="shared" si="3"/>
        <v>0</v>
      </c>
      <c r="W21" s="373">
        <f t="shared" si="3"/>
        <v>0</v>
      </c>
      <c r="Y21" s="373">
        <f t="shared" si="4"/>
        <v>1</v>
      </c>
      <c r="Z21" s="373">
        <f t="shared" si="5"/>
        <v>0</v>
      </c>
    </row>
    <row r="22" spans="2:26" ht="27.6" x14ac:dyDescent="0.25">
      <c r="D22" s="107" t="str">
        <f t="shared" ca="1" si="0"/>
        <v>7.4</v>
      </c>
      <c r="E22" s="224" t="s">
        <v>23</v>
      </c>
      <c r="F22" s="325"/>
      <c r="G22" s="225"/>
      <c r="H22" s="93" t="s">
        <v>47</v>
      </c>
      <c r="I22" s="399"/>
      <c r="L22" s="163">
        <f t="shared" si="1"/>
        <v>1</v>
      </c>
      <c r="M22" s="163">
        <f t="shared" si="2"/>
        <v>0</v>
      </c>
      <c r="N22" s="391">
        <f ca="1">MAX(N$14:OFFSET(N22,-1,0))+1</f>
        <v>4</v>
      </c>
      <c r="P22" s="373">
        <f t="shared" si="3"/>
        <v>0</v>
      </c>
      <c r="Q22" s="373">
        <f t="shared" si="3"/>
        <v>0</v>
      </c>
      <c r="R22" s="373">
        <f t="shared" si="3"/>
        <v>0</v>
      </c>
      <c r="S22" s="373">
        <f t="shared" si="3"/>
        <v>0</v>
      </c>
      <c r="T22" s="373">
        <f t="shared" si="3"/>
        <v>0</v>
      </c>
      <c r="U22" s="373">
        <f t="shared" si="3"/>
        <v>0</v>
      </c>
      <c r="V22" s="373">
        <f t="shared" si="3"/>
        <v>0</v>
      </c>
      <c r="W22" s="373">
        <f t="shared" si="3"/>
        <v>0</v>
      </c>
      <c r="Y22" s="373">
        <f t="shared" si="4"/>
        <v>0</v>
      </c>
      <c r="Z22" s="373">
        <f t="shared" si="5"/>
        <v>0</v>
      </c>
    </row>
    <row r="23" spans="2:26" ht="27.6" x14ac:dyDescent="0.25">
      <c r="D23" s="107" t="str">
        <f t="shared" ca="1" si="0"/>
        <v>7.5</v>
      </c>
      <c r="E23" s="224" t="s">
        <v>23</v>
      </c>
      <c r="F23" s="227"/>
      <c r="G23" s="225"/>
      <c r="H23" s="93" t="s">
        <v>47</v>
      </c>
      <c r="I23" s="399"/>
      <c r="L23" s="163">
        <f t="shared" si="1"/>
        <v>1</v>
      </c>
      <c r="M23" s="163">
        <f t="shared" si="2"/>
        <v>0</v>
      </c>
      <c r="N23" s="391">
        <f ca="1">MAX(N$14:OFFSET(N23,-1,0))+1</f>
        <v>5</v>
      </c>
      <c r="P23" s="373">
        <f t="shared" si="3"/>
        <v>0</v>
      </c>
      <c r="Q23" s="373">
        <f t="shared" si="3"/>
        <v>0</v>
      </c>
      <c r="R23" s="373">
        <f t="shared" si="3"/>
        <v>0</v>
      </c>
      <c r="S23" s="373">
        <f t="shared" si="3"/>
        <v>0</v>
      </c>
      <c r="T23" s="373">
        <f t="shared" si="3"/>
        <v>0</v>
      </c>
      <c r="U23" s="373">
        <f t="shared" si="3"/>
        <v>0</v>
      </c>
      <c r="V23" s="373">
        <f t="shared" si="3"/>
        <v>0</v>
      </c>
      <c r="W23" s="373">
        <f t="shared" si="3"/>
        <v>0</v>
      </c>
      <c r="Y23" s="373">
        <f t="shared" si="4"/>
        <v>0</v>
      </c>
      <c r="Z23" s="373">
        <f t="shared" si="5"/>
        <v>0</v>
      </c>
    </row>
    <row r="24" spans="2:26" ht="54.75" customHeight="1" x14ac:dyDescent="0.25">
      <c r="D24" s="107" t="str">
        <f t="shared" ca="1" si="0"/>
        <v>7.6</v>
      </c>
      <c r="E24" s="224" t="s">
        <v>23</v>
      </c>
      <c r="F24" s="227"/>
      <c r="G24" s="225"/>
      <c r="H24" s="93" t="s">
        <v>47</v>
      </c>
      <c r="I24" s="399"/>
      <c r="L24" s="163">
        <f t="shared" si="1"/>
        <v>1</v>
      </c>
      <c r="M24" s="163">
        <f t="shared" si="2"/>
        <v>0</v>
      </c>
      <c r="N24" s="391">
        <f ca="1">MAX(N$14:OFFSET(N24,-1,0))+1</f>
        <v>6</v>
      </c>
      <c r="P24" s="373">
        <f t="shared" si="3"/>
        <v>0</v>
      </c>
      <c r="Q24" s="373">
        <f t="shared" si="3"/>
        <v>0</v>
      </c>
      <c r="R24" s="373">
        <f t="shared" si="3"/>
        <v>0</v>
      </c>
      <c r="S24" s="373">
        <f t="shared" si="3"/>
        <v>0</v>
      </c>
      <c r="T24" s="373">
        <f t="shared" si="3"/>
        <v>0</v>
      </c>
      <c r="U24" s="373">
        <f t="shared" si="3"/>
        <v>0</v>
      </c>
      <c r="V24" s="373">
        <f t="shared" si="3"/>
        <v>0</v>
      </c>
      <c r="W24" s="373">
        <f t="shared" si="3"/>
        <v>0</v>
      </c>
      <c r="Y24" s="373">
        <f t="shared" si="4"/>
        <v>0</v>
      </c>
      <c r="Z24" s="373">
        <f t="shared" si="5"/>
        <v>0</v>
      </c>
    </row>
    <row r="25" spans="2:26" ht="27.6" x14ac:dyDescent="0.3">
      <c r="D25" s="107" t="str">
        <f t="shared" ca="1" si="0"/>
        <v>7.7</v>
      </c>
      <c r="E25" s="224" t="s">
        <v>23</v>
      </c>
      <c r="F25" s="227"/>
      <c r="G25" s="225"/>
      <c r="H25" s="93" t="s">
        <v>47</v>
      </c>
      <c r="I25" s="399"/>
      <c r="L25" s="163">
        <f t="shared" si="1"/>
        <v>1</v>
      </c>
      <c r="M25" s="163">
        <f t="shared" si="2"/>
        <v>0</v>
      </c>
      <c r="N25" s="391">
        <f ca="1">MAX(N$14:OFFSET(N25,-1,0))+1</f>
        <v>7</v>
      </c>
      <c r="O25" s="424"/>
      <c r="P25" s="373">
        <f t="shared" si="3"/>
        <v>0</v>
      </c>
      <c r="Q25" s="373">
        <f t="shared" si="3"/>
        <v>0</v>
      </c>
      <c r="R25" s="373">
        <f t="shared" si="3"/>
        <v>0</v>
      </c>
      <c r="S25" s="373">
        <f t="shared" si="3"/>
        <v>0</v>
      </c>
      <c r="T25" s="373">
        <f t="shared" si="3"/>
        <v>0</v>
      </c>
      <c r="U25" s="373">
        <f t="shared" si="3"/>
        <v>0</v>
      </c>
      <c r="V25" s="373">
        <f t="shared" si="3"/>
        <v>0</v>
      </c>
      <c r="W25" s="373">
        <f t="shared" si="3"/>
        <v>0</v>
      </c>
      <c r="Y25" s="373">
        <f t="shared" si="4"/>
        <v>0</v>
      </c>
      <c r="Z25" s="373">
        <f t="shared" si="5"/>
        <v>0</v>
      </c>
    </row>
    <row r="26" spans="2:26" ht="13.8" x14ac:dyDescent="0.25">
      <c r="F26" s="321"/>
      <c r="G26" s="56"/>
      <c r="H26" s="21"/>
      <c r="I26" s="37"/>
    </row>
    <row r="27" spans="2:26" ht="23.25" customHeight="1" x14ac:dyDescent="0.3">
      <c r="B27" s="40"/>
      <c r="C27" s="40" t="s">
        <v>840</v>
      </c>
      <c r="E27" s="40"/>
      <c r="F27" s="50"/>
      <c r="H27" s="41"/>
      <c r="I27" s="432"/>
      <c r="N27" s="391"/>
    </row>
    <row r="28" spans="2:26" ht="66.75" customHeight="1" x14ac:dyDescent="0.25">
      <c r="F28" s="458" t="s">
        <v>841</v>
      </c>
      <c r="G28" s="465"/>
      <c r="H28" s="465"/>
      <c r="I28" s="465"/>
      <c r="N28" s="391"/>
    </row>
    <row r="29" spans="2:26" ht="13.8" x14ac:dyDescent="0.25">
      <c r="F29" s="104" t="s">
        <v>44</v>
      </c>
      <c r="G29" s="105" t="s">
        <v>45</v>
      </c>
      <c r="H29" s="108"/>
      <c r="I29" s="37"/>
    </row>
    <row r="30" spans="2:26" ht="27.6" x14ac:dyDescent="0.3">
      <c r="D30" s="107" t="str">
        <f ca="1">CONCATENATE($A$1,".",N30)</f>
        <v>7.8</v>
      </c>
      <c r="E30" s="224" t="s">
        <v>23</v>
      </c>
      <c r="F30" s="217"/>
      <c r="G30" s="225"/>
      <c r="H30" s="93" t="s">
        <v>47</v>
      </c>
      <c r="I30" s="399"/>
      <c r="L30" s="163">
        <f t="shared" ref="L30:L48" si="6">IF(AND(OR(E30="V1",E30="V2",E30="V3"),G30=""),1,0)</f>
        <v>1</v>
      </c>
      <c r="M30" s="163">
        <f t="shared" ref="M30:M48" si="7">IF(OR(AND(E30="V1",G30="Ei"),(AND(E30="V1",G30="Osittain"))),1,0)</f>
        <v>0</v>
      </c>
      <c r="N30" s="391">
        <f ca="1">MAX(N$14:OFFSET(N30,-1,0))+1</f>
        <v>8</v>
      </c>
      <c r="O30" s="424"/>
      <c r="P30" s="373">
        <f t="shared" ref="P30:W41" si="8">IF(AND($E30=P$2,$G30=P$3),1,0)</f>
        <v>0</v>
      </c>
      <c r="Q30" s="373">
        <f t="shared" si="8"/>
        <v>0</v>
      </c>
      <c r="R30" s="373">
        <f t="shared" si="8"/>
        <v>0</v>
      </c>
      <c r="S30" s="373">
        <f t="shared" si="8"/>
        <v>0</v>
      </c>
      <c r="T30" s="373">
        <f t="shared" si="8"/>
        <v>0</v>
      </c>
      <c r="U30" s="373">
        <f t="shared" si="8"/>
        <v>0</v>
      </c>
      <c r="V30" s="373">
        <f t="shared" si="8"/>
        <v>0</v>
      </c>
      <c r="W30" s="373">
        <f t="shared" si="8"/>
        <v>0</v>
      </c>
      <c r="Y30" s="373">
        <f t="shared" ref="Y30:Y39" si="9">IF(E30="V2",1,0)</f>
        <v>0</v>
      </c>
      <c r="Z30" s="373">
        <f t="shared" ref="Z30:Z39" si="10">IF(E30="V3",1,0)</f>
        <v>0</v>
      </c>
    </row>
    <row r="31" spans="2:26" ht="27.6" x14ac:dyDescent="0.3">
      <c r="D31" s="107" t="str">
        <f t="shared" ref="D31:D39" ca="1" si="11">CONCATENATE($A$1,".",N31)</f>
        <v>7.9</v>
      </c>
      <c r="E31" s="224" t="s">
        <v>23</v>
      </c>
      <c r="F31" s="217"/>
      <c r="G31" s="225"/>
      <c r="H31" s="93" t="s">
        <v>47</v>
      </c>
      <c r="I31" s="399"/>
      <c r="L31" s="163">
        <f t="shared" si="6"/>
        <v>1</v>
      </c>
      <c r="M31" s="163">
        <f t="shared" si="7"/>
        <v>0</v>
      </c>
      <c r="N31" s="391">
        <f ca="1">MAX(N$14:OFFSET(N31,-1,0))+1</f>
        <v>9</v>
      </c>
      <c r="O31" s="424"/>
      <c r="P31" s="373">
        <f t="shared" si="8"/>
        <v>0</v>
      </c>
      <c r="Q31" s="373">
        <f t="shared" si="8"/>
        <v>0</v>
      </c>
      <c r="R31" s="373">
        <f t="shared" si="8"/>
        <v>0</v>
      </c>
      <c r="S31" s="373">
        <f t="shared" si="8"/>
        <v>0</v>
      </c>
      <c r="T31" s="373">
        <f t="shared" si="8"/>
        <v>0</v>
      </c>
      <c r="U31" s="373">
        <f t="shared" si="8"/>
        <v>0</v>
      </c>
      <c r="V31" s="373">
        <f t="shared" si="8"/>
        <v>0</v>
      </c>
      <c r="W31" s="373">
        <f t="shared" si="8"/>
        <v>0</v>
      </c>
      <c r="Y31" s="373">
        <f t="shared" si="9"/>
        <v>0</v>
      </c>
      <c r="Z31" s="373">
        <f t="shared" si="10"/>
        <v>0</v>
      </c>
    </row>
    <row r="32" spans="2:26" ht="27.6" x14ac:dyDescent="0.25">
      <c r="D32" s="107" t="str">
        <f t="shared" ca="1" si="11"/>
        <v>7.10</v>
      </c>
      <c r="E32" s="224" t="s">
        <v>23</v>
      </c>
      <c r="F32" s="217"/>
      <c r="G32" s="225"/>
      <c r="H32" s="93" t="s">
        <v>47</v>
      </c>
      <c r="I32" s="399"/>
      <c r="L32" s="163">
        <f t="shared" si="6"/>
        <v>1</v>
      </c>
      <c r="M32" s="163">
        <f t="shared" si="7"/>
        <v>0</v>
      </c>
      <c r="N32" s="391">
        <f ca="1">MAX(N$14:OFFSET(N32,-1,0))+1</f>
        <v>10</v>
      </c>
      <c r="P32" s="373">
        <f t="shared" si="8"/>
        <v>0</v>
      </c>
      <c r="Q32" s="373">
        <f t="shared" si="8"/>
        <v>0</v>
      </c>
      <c r="R32" s="373">
        <f t="shared" si="8"/>
        <v>0</v>
      </c>
      <c r="S32" s="373">
        <f t="shared" si="8"/>
        <v>0</v>
      </c>
      <c r="T32" s="373">
        <f t="shared" si="8"/>
        <v>0</v>
      </c>
      <c r="U32" s="373">
        <f t="shared" si="8"/>
        <v>0</v>
      </c>
      <c r="V32" s="373">
        <f t="shared" si="8"/>
        <v>0</v>
      </c>
      <c r="W32" s="373">
        <f t="shared" si="8"/>
        <v>0</v>
      </c>
      <c r="Y32" s="373">
        <f t="shared" si="9"/>
        <v>0</v>
      </c>
      <c r="Z32" s="373">
        <f t="shared" si="10"/>
        <v>0</v>
      </c>
    </row>
    <row r="33" spans="4:26" ht="27.6" x14ac:dyDescent="0.3">
      <c r="D33" s="107" t="str">
        <f t="shared" ca="1" si="11"/>
        <v>7.11</v>
      </c>
      <c r="E33" s="224" t="s">
        <v>23</v>
      </c>
      <c r="F33" s="217"/>
      <c r="G33" s="225"/>
      <c r="H33" s="93" t="s">
        <v>47</v>
      </c>
      <c r="I33" s="399"/>
      <c r="L33" s="163">
        <f t="shared" si="6"/>
        <v>1</v>
      </c>
      <c r="M33" s="163">
        <f t="shared" si="7"/>
        <v>0</v>
      </c>
      <c r="N33" s="391">
        <f ca="1">MAX(N$14:OFFSET(N33,-1,0))+1</f>
        <v>11</v>
      </c>
      <c r="O33" s="424"/>
      <c r="P33" s="373">
        <f t="shared" si="8"/>
        <v>0</v>
      </c>
      <c r="Q33" s="373">
        <f t="shared" si="8"/>
        <v>0</v>
      </c>
      <c r="R33" s="373">
        <f t="shared" si="8"/>
        <v>0</v>
      </c>
      <c r="S33" s="373">
        <f t="shared" si="8"/>
        <v>0</v>
      </c>
      <c r="T33" s="373">
        <f t="shared" si="8"/>
        <v>0</v>
      </c>
      <c r="U33" s="373">
        <f t="shared" si="8"/>
        <v>0</v>
      </c>
      <c r="V33" s="373">
        <f t="shared" si="8"/>
        <v>0</v>
      </c>
      <c r="W33" s="373">
        <f t="shared" si="8"/>
        <v>0</v>
      </c>
      <c r="Y33" s="373">
        <f t="shared" si="9"/>
        <v>0</v>
      </c>
      <c r="Z33" s="373">
        <f t="shared" si="10"/>
        <v>0</v>
      </c>
    </row>
    <row r="34" spans="4:26" ht="27.6" x14ac:dyDescent="0.25">
      <c r="D34" s="107" t="str">
        <f t="shared" ca="1" si="11"/>
        <v>7.12</v>
      </c>
      <c r="E34" s="224" t="s">
        <v>23</v>
      </c>
      <c r="F34" s="217"/>
      <c r="G34" s="225"/>
      <c r="H34" s="93" t="s">
        <v>47</v>
      </c>
      <c r="I34" s="399"/>
      <c r="L34" s="163">
        <f t="shared" si="6"/>
        <v>1</v>
      </c>
      <c r="M34" s="163">
        <f t="shared" si="7"/>
        <v>0</v>
      </c>
      <c r="N34" s="391">
        <f ca="1">MAX(N$14:OFFSET(N34,-1,0))+1</f>
        <v>12</v>
      </c>
      <c r="P34" s="373">
        <f t="shared" si="8"/>
        <v>0</v>
      </c>
      <c r="Q34" s="373">
        <f t="shared" si="8"/>
        <v>0</v>
      </c>
      <c r="R34" s="373">
        <f t="shared" si="8"/>
        <v>0</v>
      </c>
      <c r="S34" s="373">
        <f t="shared" si="8"/>
        <v>0</v>
      </c>
      <c r="T34" s="373">
        <f t="shared" si="8"/>
        <v>0</v>
      </c>
      <c r="U34" s="373">
        <f t="shared" si="8"/>
        <v>0</v>
      </c>
      <c r="V34" s="373">
        <f t="shared" si="8"/>
        <v>0</v>
      </c>
      <c r="W34" s="373">
        <f t="shared" si="8"/>
        <v>0</v>
      </c>
      <c r="Y34" s="373">
        <f t="shared" si="9"/>
        <v>0</v>
      </c>
      <c r="Z34" s="373">
        <f t="shared" si="10"/>
        <v>0</v>
      </c>
    </row>
    <row r="35" spans="4:26" ht="27.6" x14ac:dyDescent="0.25">
      <c r="D35" s="107" t="str">
        <f t="shared" ca="1" si="11"/>
        <v>7.13</v>
      </c>
      <c r="E35" s="224" t="s">
        <v>23</v>
      </c>
      <c r="F35" s="217"/>
      <c r="G35" s="225"/>
      <c r="H35" s="93" t="s">
        <v>47</v>
      </c>
      <c r="I35" s="399"/>
      <c r="L35" s="163">
        <f t="shared" si="6"/>
        <v>1</v>
      </c>
      <c r="M35" s="163">
        <f t="shared" si="7"/>
        <v>0</v>
      </c>
      <c r="N35" s="391">
        <f ca="1">MAX(N$14:OFFSET(N35,-1,0))+1</f>
        <v>13</v>
      </c>
      <c r="P35" s="373">
        <f t="shared" si="8"/>
        <v>0</v>
      </c>
      <c r="Q35" s="373">
        <f t="shared" si="8"/>
        <v>0</v>
      </c>
      <c r="R35" s="373">
        <f t="shared" si="8"/>
        <v>0</v>
      </c>
      <c r="S35" s="373">
        <f t="shared" si="8"/>
        <v>0</v>
      </c>
      <c r="T35" s="373">
        <f t="shared" si="8"/>
        <v>0</v>
      </c>
      <c r="U35" s="373">
        <f t="shared" si="8"/>
        <v>0</v>
      </c>
      <c r="V35" s="373">
        <f t="shared" si="8"/>
        <v>0</v>
      </c>
      <c r="W35" s="373">
        <f t="shared" si="8"/>
        <v>0</v>
      </c>
      <c r="Y35" s="373">
        <f t="shared" si="9"/>
        <v>0</v>
      </c>
      <c r="Z35" s="373">
        <f t="shared" si="10"/>
        <v>0</v>
      </c>
    </row>
    <row r="36" spans="4:26" ht="27.6" x14ac:dyDescent="0.25">
      <c r="D36" s="107" t="str">
        <f t="shared" ca="1" si="11"/>
        <v>7.14</v>
      </c>
      <c r="E36" s="224" t="s">
        <v>23</v>
      </c>
      <c r="F36" s="217"/>
      <c r="G36" s="225"/>
      <c r="H36" s="93" t="s">
        <v>47</v>
      </c>
      <c r="I36" s="399"/>
      <c r="L36" s="163">
        <f t="shared" si="6"/>
        <v>1</v>
      </c>
      <c r="M36" s="163">
        <f t="shared" si="7"/>
        <v>0</v>
      </c>
      <c r="N36" s="391">
        <f ca="1">MAX(N$14:OFFSET(N36,-1,0))+1</f>
        <v>14</v>
      </c>
      <c r="P36" s="373">
        <f t="shared" si="8"/>
        <v>0</v>
      </c>
      <c r="Q36" s="373">
        <f t="shared" si="8"/>
        <v>0</v>
      </c>
      <c r="R36" s="373">
        <f t="shared" si="8"/>
        <v>0</v>
      </c>
      <c r="S36" s="373">
        <f t="shared" si="8"/>
        <v>0</v>
      </c>
      <c r="T36" s="373">
        <f t="shared" si="8"/>
        <v>0</v>
      </c>
      <c r="U36" s="373">
        <f t="shared" si="8"/>
        <v>0</v>
      </c>
      <c r="V36" s="373">
        <f t="shared" si="8"/>
        <v>0</v>
      </c>
      <c r="W36" s="373">
        <f t="shared" si="8"/>
        <v>0</v>
      </c>
      <c r="Y36" s="373">
        <f t="shared" si="9"/>
        <v>0</v>
      </c>
      <c r="Z36" s="373">
        <f t="shared" si="10"/>
        <v>0</v>
      </c>
    </row>
    <row r="37" spans="4:26" ht="27.6" x14ac:dyDescent="0.3">
      <c r="D37" s="107" t="str">
        <f t="shared" ca="1" si="11"/>
        <v>7.15</v>
      </c>
      <c r="E37" s="224" t="s">
        <v>23</v>
      </c>
      <c r="F37" s="300"/>
      <c r="G37" s="225"/>
      <c r="H37" s="93" t="s">
        <v>47</v>
      </c>
      <c r="I37" s="399"/>
      <c r="L37" s="163">
        <f t="shared" si="6"/>
        <v>1</v>
      </c>
      <c r="M37" s="163">
        <f t="shared" si="7"/>
        <v>0</v>
      </c>
      <c r="N37" s="391">
        <f ca="1">MAX(N$14:OFFSET(N37,-1,0))+1</f>
        <v>15</v>
      </c>
      <c r="O37" s="424"/>
      <c r="P37" s="373">
        <f t="shared" si="8"/>
        <v>0</v>
      </c>
      <c r="Q37" s="373">
        <f t="shared" si="8"/>
        <v>0</v>
      </c>
      <c r="R37" s="373">
        <f t="shared" si="8"/>
        <v>0</v>
      </c>
      <c r="S37" s="373">
        <f t="shared" si="8"/>
        <v>0</v>
      </c>
      <c r="T37" s="373">
        <f t="shared" si="8"/>
        <v>0</v>
      </c>
      <c r="U37" s="373">
        <f t="shared" si="8"/>
        <v>0</v>
      </c>
      <c r="V37" s="373">
        <f t="shared" si="8"/>
        <v>0</v>
      </c>
      <c r="W37" s="373">
        <f t="shared" si="8"/>
        <v>0</v>
      </c>
      <c r="Y37" s="373">
        <f t="shared" si="9"/>
        <v>0</v>
      </c>
      <c r="Z37" s="373">
        <f t="shared" si="10"/>
        <v>0</v>
      </c>
    </row>
    <row r="38" spans="4:26" ht="27.6" x14ac:dyDescent="0.25">
      <c r="D38" s="107" t="str">
        <f t="shared" ca="1" si="11"/>
        <v>7.16</v>
      </c>
      <c r="E38" s="224" t="s">
        <v>23</v>
      </c>
      <c r="F38" s="217"/>
      <c r="G38" s="225"/>
      <c r="H38" s="93" t="s">
        <v>47</v>
      </c>
      <c r="I38" s="399"/>
      <c r="L38" s="163">
        <f t="shared" si="6"/>
        <v>1</v>
      </c>
      <c r="M38" s="163">
        <f t="shared" si="7"/>
        <v>0</v>
      </c>
      <c r="N38" s="391">
        <f ca="1">MAX(N$14:OFFSET(N38,-1,0))+1</f>
        <v>16</v>
      </c>
      <c r="P38" s="373">
        <f t="shared" si="8"/>
        <v>0</v>
      </c>
      <c r="Q38" s="373">
        <f t="shared" si="8"/>
        <v>0</v>
      </c>
      <c r="R38" s="373">
        <f t="shared" si="8"/>
        <v>0</v>
      </c>
      <c r="S38" s="373">
        <f t="shared" si="8"/>
        <v>0</v>
      </c>
      <c r="T38" s="373">
        <f t="shared" si="8"/>
        <v>0</v>
      </c>
      <c r="U38" s="373">
        <f t="shared" si="8"/>
        <v>0</v>
      </c>
      <c r="V38" s="373">
        <f t="shared" si="8"/>
        <v>0</v>
      </c>
      <c r="W38" s="373">
        <f t="shared" si="8"/>
        <v>0</v>
      </c>
      <c r="Y38" s="373">
        <f t="shared" si="9"/>
        <v>0</v>
      </c>
      <c r="Z38" s="373">
        <f t="shared" si="10"/>
        <v>0</v>
      </c>
    </row>
    <row r="39" spans="4:26" ht="27.6" x14ac:dyDescent="0.3">
      <c r="D39" s="107" t="str">
        <f t="shared" ca="1" si="11"/>
        <v>7.17</v>
      </c>
      <c r="E39" s="224" t="s">
        <v>25</v>
      </c>
      <c r="F39" s="303"/>
      <c r="G39" s="225"/>
      <c r="H39" s="93" t="s">
        <v>47</v>
      </c>
      <c r="I39" s="399"/>
      <c r="L39" s="163">
        <f t="shared" si="6"/>
        <v>1</v>
      </c>
      <c r="M39" s="163">
        <f t="shared" si="7"/>
        <v>0</v>
      </c>
      <c r="N39" s="391">
        <f ca="1">MAX(N$14:OFFSET(N39,-1,0))+1</f>
        <v>17</v>
      </c>
      <c r="O39" s="424"/>
      <c r="P39" s="373">
        <f t="shared" si="8"/>
        <v>0</v>
      </c>
      <c r="Q39" s="373">
        <f t="shared" si="8"/>
        <v>0</v>
      </c>
      <c r="R39" s="373">
        <f t="shared" si="8"/>
        <v>0</v>
      </c>
      <c r="S39" s="373">
        <f t="shared" si="8"/>
        <v>0</v>
      </c>
      <c r="T39" s="373">
        <f t="shared" si="8"/>
        <v>0</v>
      </c>
      <c r="U39" s="373">
        <f t="shared" si="8"/>
        <v>0</v>
      </c>
      <c r="V39" s="373">
        <f t="shared" si="8"/>
        <v>0</v>
      </c>
      <c r="W39" s="373">
        <f t="shared" si="8"/>
        <v>0</v>
      </c>
      <c r="Y39" s="373">
        <f t="shared" si="9"/>
        <v>1</v>
      </c>
      <c r="Z39" s="373">
        <f t="shared" si="10"/>
        <v>0</v>
      </c>
    </row>
    <row r="40" spans="4:26" ht="27.6" x14ac:dyDescent="0.3">
      <c r="D40" s="107" t="str">
        <f t="shared" ref="D40:D41" ca="1" si="12">CONCATENATE($A$1,".",N40)</f>
        <v>7.18</v>
      </c>
      <c r="E40" s="224" t="s">
        <v>23</v>
      </c>
      <c r="F40" s="303"/>
      <c r="G40" s="225"/>
      <c r="H40" s="93" t="s">
        <v>47</v>
      </c>
      <c r="I40" s="399"/>
      <c r="L40" s="163">
        <f t="shared" ref="L40:L41" si="13">IF(AND(OR(E40="V1",E40="V2",E40="V3"),G40=""),1,0)</f>
        <v>1</v>
      </c>
      <c r="M40" s="163">
        <f t="shared" ref="M40:M41" si="14">IF(OR(AND(E40="V1",G40="Ei"),(AND(E40="V1",G40="Osittain"))),1,0)</f>
        <v>0</v>
      </c>
      <c r="N40" s="391">
        <f ca="1">MAX(N$14:OFFSET(N40,-1,0))+1</f>
        <v>18</v>
      </c>
      <c r="O40" s="424"/>
      <c r="P40" s="373">
        <f t="shared" si="8"/>
        <v>0</v>
      </c>
      <c r="Q40" s="373">
        <f t="shared" si="8"/>
        <v>0</v>
      </c>
      <c r="R40" s="373">
        <f t="shared" si="8"/>
        <v>0</v>
      </c>
      <c r="S40" s="373">
        <f t="shared" si="8"/>
        <v>0</v>
      </c>
      <c r="T40" s="373">
        <f t="shared" si="8"/>
        <v>0</v>
      </c>
      <c r="U40" s="373">
        <f t="shared" si="8"/>
        <v>0</v>
      </c>
      <c r="V40" s="373">
        <f t="shared" si="8"/>
        <v>0</v>
      </c>
      <c r="W40" s="373">
        <f t="shared" si="8"/>
        <v>0</v>
      </c>
      <c r="Y40" s="373">
        <f t="shared" ref="Y40:Y41" si="15">IF(E40="V2",1,0)</f>
        <v>0</v>
      </c>
      <c r="Z40" s="373">
        <f t="shared" ref="Z40:Z41" si="16">IF(E40="V3",1,0)</f>
        <v>0</v>
      </c>
    </row>
    <row r="41" spans="4:26" ht="27.6" x14ac:dyDescent="0.3">
      <c r="D41" s="107" t="str">
        <f t="shared" ca="1" si="12"/>
        <v>7.19</v>
      </c>
      <c r="E41" s="224" t="s">
        <v>25</v>
      </c>
      <c r="F41" s="303"/>
      <c r="G41" s="225"/>
      <c r="H41" s="93" t="s">
        <v>47</v>
      </c>
      <c r="I41" s="399"/>
      <c r="L41" s="163">
        <f t="shared" si="13"/>
        <v>1</v>
      </c>
      <c r="M41" s="163">
        <f t="shared" si="14"/>
        <v>0</v>
      </c>
      <c r="N41" s="391">
        <f ca="1">MAX(N$14:OFFSET(N41,-1,0))+1</f>
        <v>19</v>
      </c>
      <c r="O41" s="424"/>
      <c r="P41" s="373">
        <f t="shared" si="8"/>
        <v>0</v>
      </c>
      <c r="Q41" s="373">
        <f t="shared" si="8"/>
        <v>0</v>
      </c>
      <c r="R41" s="373">
        <f t="shared" si="8"/>
        <v>0</v>
      </c>
      <c r="S41" s="373">
        <f t="shared" si="8"/>
        <v>0</v>
      </c>
      <c r="T41" s="373">
        <f t="shared" si="8"/>
        <v>0</v>
      </c>
      <c r="U41" s="373">
        <f t="shared" si="8"/>
        <v>0</v>
      </c>
      <c r="V41" s="373">
        <f t="shared" si="8"/>
        <v>0</v>
      </c>
      <c r="W41" s="373">
        <f t="shared" si="8"/>
        <v>0</v>
      </c>
      <c r="Y41" s="373">
        <f t="shared" si="15"/>
        <v>1</v>
      </c>
      <c r="Z41" s="373">
        <f t="shared" si="16"/>
        <v>0</v>
      </c>
    </row>
    <row r="42" spans="4:26" ht="27.6" x14ac:dyDescent="0.3">
      <c r="D42" s="107" t="str">
        <f t="shared" ref="D42:D48" ca="1" si="17">CONCATENATE($A$1,".",N42)</f>
        <v>7.20</v>
      </c>
      <c r="E42" s="224" t="s">
        <v>25</v>
      </c>
      <c r="F42" s="226"/>
      <c r="G42" s="225"/>
      <c r="H42" s="93" t="s">
        <v>47</v>
      </c>
      <c r="I42" s="399"/>
      <c r="L42" s="163">
        <f t="shared" si="6"/>
        <v>1</v>
      </c>
      <c r="M42" s="163">
        <f t="shared" si="7"/>
        <v>0</v>
      </c>
      <c r="N42" s="391">
        <f ca="1">MAX(N$14:OFFSET(N42,-1,0))+1</f>
        <v>20</v>
      </c>
      <c r="O42" s="424"/>
      <c r="P42" s="373">
        <f t="shared" ref="P42:W48" si="18">IF(AND($E42=P$2,$G42=P$3),1,0)</f>
        <v>0</v>
      </c>
      <c r="Q42" s="373">
        <f t="shared" si="18"/>
        <v>0</v>
      </c>
      <c r="R42" s="373">
        <f t="shared" si="18"/>
        <v>0</v>
      </c>
      <c r="S42" s="373">
        <f t="shared" si="18"/>
        <v>0</v>
      </c>
      <c r="T42" s="373">
        <f t="shared" si="18"/>
        <v>0</v>
      </c>
      <c r="U42" s="373">
        <f t="shared" si="18"/>
        <v>0</v>
      </c>
      <c r="V42" s="373">
        <f t="shared" si="18"/>
        <v>0</v>
      </c>
      <c r="W42" s="373">
        <f t="shared" si="18"/>
        <v>0</v>
      </c>
      <c r="Y42" s="373">
        <f t="shared" ref="Y42:Y48" si="19">IF(E42="V2",1,0)</f>
        <v>1</v>
      </c>
      <c r="Z42" s="373">
        <f t="shared" ref="Z42:Z48" si="20">IF(E42="V3",1,0)</f>
        <v>0</v>
      </c>
    </row>
    <row r="43" spans="4:26" ht="27.6" x14ac:dyDescent="0.25">
      <c r="D43" s="107" t="str">
        <f t="shared" ref="D43:D45" ca="1" si="21">CONCATENATE($A$1,".",N43)</f>
        <v>7.21</v>
      </c>
      <c r="E43" s="224" t="s">
        <v>25</v>
      </c>
      <c r="F43" s="303"/>
      <c r="G43" s="225"/>
      <c r="H43" s="93" t="s">
        <v>47</v>
      </c>
      <c r="I43" s="399"/>
      <c r="L43" s="163">
        <f t="shared" ref="L43:L45" si="22">IF(AND(OR(E43="V1",E43="V2",E43="V3"),G43=""),1,0)</f>
        <v>1</v>
      </c>
      <c r="M43" s="163">
        <f t="shared" ref="M43:M45" si="23">IF(OR(AND(E43="V1",G43="Ei"),(AND(E43="V1",G43="Osittain"))),1,0)</f>
        <v>0</v>
      </c>
      <c r="N43" s="391">
        <f ca="1">MAX(N$14:OFFSET(N43,-1,0))+1</f>
        <v>21</v>
      </c>
      <c r="P43" s="373">
        <f t="shared" si="18"/>
        <v>0</v>
      </c>
      <c r="Q43" s="373">
        <f t="shared" si="18"/>
        <v>0</v>
      </c>
      <c r="R43" s="373">
        <f t="shared" si="18"/>
        <v>0</v>
      </c>
      <c r="S43" s="373">
        <f t="shared" si="18"/>
        <v>0</v>
      </c>
      <c r="T43" s="373">
        <f t="shared" si="18"/>
        <v>0</v>
      </c>
      <c r="U43" s="373">
        <f t="shared" si="18"/>
        <v>0</v>
      </c>
      <c r="V43" s="373">
        <f t="shared" si="18"/>
        <v>0</v>
      </c>
      <c r="W43" s="373">
        <f t="shared" si="18"/>
        <v>0</v>
      </c>
      <c r="Y43" s="373">
        <f t="shared" ref="Y43:Y45" si="24">IF(E43="V2",1,0)</f>
        <v>1</v>
      </c>
      <c r="Z43" s="373">
        <f t="shared" ref="Z43:Z45" si="25">IF(E43="V3",1,0)</f>
        <v>0</v>
      </c>
    </row>
    <row r="44" spans="4:26" ht="27.6" x14ac:dyDescent="0.25">
      <c r="D44" s="107" t="str">
        <f t="shared" ca="1" si="21"/>
        <v>7.22</v>
      </c>
      <c r="E44" s="224" t="s">
        <v>23</v>
      </c>
      <c r="F44" s="303"/>
      <c r="G44" s="225"/>
      <c r="H44" s="93" t="s">
        <v>47</v>
      </c>
      <c r="I44" s="399"/>
      <c r="L44" s="163">
        <f t="shared" si="22"/>
        <v>1</v>
      </c>
      <c r="M44" s="163">
        <f t="shared" si="23"/>
        <v>0</v>
      </c>
      <c r="N44" s="391">
        <f ca="1">MAX(N$14:OFFSET(N44,-1,0))+1</f>
        <v>22</v>
      </c>
      <c r="P44" s="373">
        <f t="shared" si="18"/>
        <v>0</v>
      </c>
      <c r="Q44" s="373">
        <f t="shared" si="18"/>
        <v>0</v>
      </c>
      <c r="R44" s="373">
        <f t="shared" si="18"/>
        <v>0</v>
      </c>
      <c r="S44" s="373">
        <f t="shared" si="18"/>
        <v>0</v>
      </c>
      <c r="T44" s="373">
        <f t="shared" si="18"/>
        <v>0</v>
      </c>
      <c r="U44" s="373">
        <f t="shared" si="18"/>
        <v>0</v>
      </c>
      <c r="V44" s="373">
        <f t="shared" si="18"/>
        <v>0</v>
      </c>
      <c r="W44" s="373">
        <f t="shared" si="18"/>
        <v>0</v>
      </c>
      <c r="Y44" s="373">
        <f t="shared" si="24"/>
        <v>0</v>
      </c>
      <c r="Z44" s="373">
        <f t="shared" si="25"/>
        <v>0</v>
      </c>
    </row>
    <row r="45" spans="4:26" ht="27.6" x14ac:dyDescent="0.25">
      <c r="D45" s="107" t="str">
        <f t="shared" ca="1" si="21"/>
        <v>7.23</v>
      </c>
      <c r="E45" s="224" t="s">
        <v>23</v>
      </c>
      <c r="F45" s="303"/>
      <c r="G45" s="225"/>
      <c r="H45" s="93" t="s">
        <v>47</v>
      </c>
      <c r="I45" s="399"/>
      <c r="L45" s="163">
        <f t="shared" si="22"/>
        <v>1</v>
      </c>
      <c r="M45" s="163">
        <f t="shared" si="23"/>
        <v>0</v>
      </c>
      <c r="N45" s="391">
        <f ca="1">MAX(N$14:OFFSET(N45,-1,0))+1</f>
        <v>23</v>
      </c>
      <c r="P45" s="373">
        <f t="shared" si="18"/>
        <v>0</v>
      </c>
      <c r="Q45" s="373">
        <f t="shared" si="18"/>
        <v>0</v>
      </c>
      <c r="R45" s="373">
        <f t="shared" si="18"/>
        <v>0</v>
      </c>
      <c r="S45" s="373">
        <f t="shared" si="18"/>
        <v>0</v>
      </c>
      <c r="T45" s="373">
        <f t="shared" si="18"/>
        <v>0</v>
      </c>
      <c r="U45" s="373">
        <f t="shared" si="18"/>
        <v>0</v>
      </c>
      <c r="V45" s="373">
        <f t="shared" si="18"/>
        <v>0</v>
      </c>
      <c r="W45" s="373">
        <f t="shared" si="18"/>
        <v>0</v>
      </c>
      <c r="Y45" s="373">
        <f t="shared" si="24"/>
        <v>0</v>
      </c>
      <c r="Z45" s="373">
        <f t="shared" si="25"/>
        <v>0</v>
      </c>
    </row>
    <row r="46" spans="4:26" ht="27.6" x14ac:dyDescent="0.25">
      <c r="D46" s="107" t="str">
        <f t="shared" ca="1" si="17"/>
        <v>7.24</v>
      </c>
      <c r="E46" s="224" t="s">
        <v>25</v>
      </c>
      <c r="F46" s="226"/>
      <c r="G46" s="225"/>
      <c r="H46" s="93" t="s">
        <v>47</v>
      </c>
      <c r="I46" s="399"/>
      <c r="L46" s="163">
        <f t="shared" si="6"/>
        <v>1</v>
      </c>
      <c r="M46" s="163">
        <f t="shared" si="7"/>
        <v>0</v>
      </c>
      <c r="N46" s="391">
        <f ca="1">MAX(N$14:OFFSET(N46,-1,0))+1</f>
        <v>24</v>
      </c>
      <c r="P46" s="373">
        <f t="shared" si="18"/>
        <v>0</v>
      </c>
      <c r="Q46" s="373">
        <f t="shared" si="18"/>
        <v>0</v>
      </c>
      <c r="R46" s="373">
        <f t="shared" si="18"/>
        <v>0</v>
      </c>
      <c r="S46" s="373">
        <f t="shared" si="18"/>
        <v>0</v>
      </c>
      <c r="T46" s="373">
        <f t="shared" si="18"/>
        <v>0</v>
      </c>
      <c r="U46" s="373">
        <f t="shared" si="18"/>
        <v>0</v>
      </c>
      <c r="V46" s="373">
        <f t="shared" si="18"/>
        <v>0</v>
      </c>
      <c r="W46" s="373">
        <f t="shared" si="18"/>
        <v>0</v>
      </c>
      <c r="Y46" s="373">
        <f t="shared" si="19"/>
        <v>1</v>
      </c>
      <c r="Z46" s="373">
        <f t="shared" si="20"/>
        <v>0</v>
      </c>
    </row>
    <row r="47" spans="4:26" ht="27.6" x14ac:dyDescent="0.25">
      <c r="D47" s="107" t="str">
        <f t="shared" ca="1" si="17"/>
        <v>7.25</v>
      </c>
      <c r="E47" s="224" t="s">
        <v>25</v>
      </c>
      <c r="F47" s="226"/>
      <c r="G47" s="225"/>
      <c r="H47" s="93" t="s">
        <v>47</v>
      </c>
      <c r="I47" s="399"/>
      <c r="L47" s="163">
        <f t="shared" si="6"/>
        <v>1</v>
      </c>
      <c r="M47" s="163">
        <f t="shared" si="7"/>
        <v>0</v>
      </c>
      <c r="N47" s="391">
        <f ca="1">MAX(N$14:OFFSET(N47,-1,0))+1</f>
        <v>25</v>
      </c>
      <c r="P47" s="373">
        <f t="shared" si="18"/>
        <v>0</v>
      </c>
      <c r="Q47" s="373">
        <f t="shared" si="18"/>
        <v>0</v>
      </c>
      <c r="R47" s="373">
        <f t="shared" si="18"/>
        <v>0</v>
      </c>
      <c r="S47" s="373">
        <f t="shared" si="18"/>
        <v>0</v>
      </c>
      <c r="T47" s="373">
        <f t="shared" si="18"/>
        <v>0</v>
      </c>
      <c r="U47" s="373">
        <f t="shared" si="18"/>
        <v>0</v>
      </c>
      <c r="V47" s="373">
        <f t="shared" si="18"/>
        <v>0</v>
      </c>
      <c r="W47" s="373">
        <f t="shared" si="18"/>
        <v>0</v>
      </c>
      <c r="Y47" s="373">
        <f t="shared" si="19"/>
        <v>1</v>
      </c>
      <c r="Z47" s="373">
        <f t="shared" si="20"/>
        <v>0</v>
      </c>
    </row>
    <row r="48" spans="4:26" ht="27.6" x14ac:dyDescent="0.3">
      <c r="D48" s="107" t="str">
        <f t="shared" ca="1" si="17"/>
        <v>7.26</v>
      </c>
      <c r="E48" s="224" t="s">
        <v>23</v>
      </c>
      <c r="F48" s="227"/>
      <c r="G48" s="225"/>
      <c r="H48" s="93" t="s">
        <v>47</v>
      </c>
      <c r="I48" s="399"/>
      <c r="L48" s="163">
        <f t="shared" si="6"/>
        <v>1</v>
      </c>
      <c r="M48" s="163">
        <f t="shared" si="7"/>
        <v>0</v>
      </c>
      <c r="N48" s="391">
        <f ca="1">MAX(N$14:OFFSET(N48,-1,0))+1</f>
        <v>26</v>
      </c>
      <c r="O48" s="424"/>
      <c r="P48" s="373">
        <f t="shared" si="18"/>
        <v>0</v>
      </c>
      <c r="Q48" s="373">
        <f t="shared" si="18"/>
        <v>0</v>
      </c>
      <c r="R48" s="373">
        <f t="shared" si="18"/>
        <v>0</v>
      </c>
      <c r="S48" s="373">
        <f t="shared" si="18"/>
        <v>0</v>
      </c>
      <c r="T48" s="373">
        <f t="shared" si="18"/>
        <v>0</v>
      </c>
      <c r="U48" s="373">
        <f t="shared" si="18"/>
        <v>0</v>
      </c>
      <c r="V48" s="373">
        <f t="shared" si="18"/>
        <v>0</v>
      </c>
      <c r="W48" s="373">
        <f t="shared" si="18"/>
        <v>0</v>
      </c>
      <c r="Y48" s="373">
        <f t="shared" si="19"/>
        <v>0</v>
      </c>
      <c r="Z48" s="373">
        <f t="shared" si="20"/>
        <v>0</v>
      </c>
    </row>
    <row r="49" spans="3:28" ht="13.8" x14ac:dyDescent="0.25">
      <c r="F49" s="321"/>
      <c r="G49" s="56"/>
      <c r="H49" s="21"/>
      <c r="I49" s="37"/>
    </row>
    <row r="50" spans="3:28" s="187" customFormat="1" ht="13.5" customHeight="1" x14ac:dyDescent="0.25">
      <c r="C50" s="520" t="s">
        <v>149</v>
      </c>
      <c r="D50" s="520"/>
      <c r="E50" s="520"/>
      <c r="F50" s="520"/>
      <c r="G50" s="520"/>
      <c r="H50" s="520"/>
      <c r="I50" s="520"/>
      <c r="J50" s="520"/>
      <c r="K50" s="520"/>
      <c r="L50" s="520"/>
      <c r="M50" s="520"/>
      <c r="N50" s="427"/>
      <c r="O50" s="405"/>
      <c r="P50" s="428"/>
      <c r="Q50" s="405"/>
      <c r="R50" s="405"/>
      <c r="S50" s="405"/>
      <c r="T50" s="405"/>
      <c r="U50" s="405"/>
      <c r="V50" s="405"/>
      <c r="W50" s="405"/>
      <c r="X50" s="428"/>
      <c r="Y50" s="392" t="s">
        <v>150</v>
      </c>
      <c r="Z50" s="392" t="s">
        <v>151</v>
      </c>
      <c r="AA50" s="405"/>
      <c r="AB50" s="405"/>
    </row>
    <row r="51" spans="3:28" ht="13.8" x14ac:dyDescent="0.25">
      <c r="F51" s="53"/>
      <c r="G51" s="54"/>
      <c r="H51" s="103"/>
      <c r="I51" s="399"/>
      <c r="P51" s="161">
        <f t="shared" ref="P51:W51" si="26">SUM(P5:P50)</f>
        <v>0</v>
      </c>
      <c r="Q51" s="161">
        <f t="shared" si="26"/>
        <v>0</v>
      </c>
      <c r="R51" s="161">
        <f t="shared" si="26"/>
        <v>0</v>
      </c>
      <c r="S51" s="161">
        <f t="shared" si="26"/>
        <v>0</v>
      </c>
      <c r="T51" s="161">
        <f t="shared" si="26"/>
        <v>0</v>
      </c>
      <c r="U51" s="161">
        <f t="shared" si="26"/>
        <v>0</v>
      </c>
      <c r="V51" s="161">
        <f t="shared" si="26"/>
        <v>0</v>
      </c>
      <c r="W51" s="161">
        <f t="shared" si="26"/>
        <v>0</v>
      </c>
      <c r="Y51" s="161">
        <f>SUM(Y5:Y48)</f>
        <v>7</v>
      </c>
      <c r="Z51" s="161">
        <f>SUM(Z5:Z48)</f>
        <v>0</v>
      </c>
    </row>
    <row r="52" spans="3:28" ht="13.8" x14ac:dyDescent="0.25">
      <c r="F52" s="53"/>
      <c r="G52" s="54"/>
      <c r="H52" s="103"/>
      <c r="I52" s="399"/>
    </row>
    <row r="53" spans="3:28" ht="13.8" x14ac:dyDescent="0.25">
      <c r="F53" s="53"/>
      <c r="G53" s="54"/>
      <c r="H53" s="103"/>
      <c r="I53" s="399"/>
    </row>
    <row r="54" spans="3:28" ht="13.8" x14ac:dyDescent="0.25">
      <c r="F54" s="51"/>
      <c r="G54" s="45"/>
      <c r="H54" s="103"/>
      <c r="I54" s="399"/>
    </row>
    <row r="55" spans="3:28" ht="13.8" x14ac:dyDescent="0.25">
      <c r="F55" s="321"/>
      <c r="G55" s="45"/>
      <c r="H55" s="103"/>
      <c r="I55" s="399"/>
    </row>
    <row r="56" spans="3:28" ht="13.8" x14ac:dyDescent="0.25">
      <c r="F56" s="321"/>
      <c r="G56" s="45"/>
      <c r="H56" s="103"/>
      <c r="I56" s="399"/>
      <c r="J56" s="438"/>
    </row>
    <row r="57" spans="3:28" ht="13.8" x14ac:dyDescent="0.25">
      <c r="F57" s="321"/>
      <c r="G57" s="45"/>
      <c r="H57" s="103"/>
      <c r="I57" s="399"/>
    </row>
    <row r="58" spans="3:28" ht="13.8" x14ac:dyDescent="0.25">
      <c r="F58" s="321"/>
      <c r="G58" s="45"/>
      <c r="H58" s="103"/>
      <c r="I58" s="399"/>
      <c r="J58" s="438"/>
    </row>
    <row r="59" spans="3:28" ht="13.8" x14ac:dyDescent="0.25">
      <c r="F59" s="321"/>
      <c r="G59" s="45"/>
      <c r="H59" s="103"/>
      <c r="I59" s="399"/>
    </row>
    <row r="60" spans="3:28" ht="13.8" x14ac:dyDescent="0.25">
      <c r="F60" s="321"/>
      <c r="G60" s="45"/>
      <c r="H60" s="103"/>
      <c r="I60" s="399"/>
    </row>
    <row r="61" spans="3:28" ht="13.8" x14ac:dyDescent="0.25">
      <c r="F61" s="321"/>
      <c r="G61" s="45"/>
      <c r="H61" s="103"/>
      <c r="I61" s="399"/>
    </row>
    <row r="62" spans="3:28" ht="13.8" x14ac:dyDescent="0.25">
      <c r="F62" s="321"/>
      <c r="G62" s="45"/>
      <c r="H62" s="103"/>
      <c r="I62" s="399"/>
    </row>
    <row r="63" spans="3:28" ht="13.8" x14ac:dyDescent="0.25">
      <c r="F63" s="321"/>
      <c r="G63" s="45"/>
      <c r="H63" s="103"/>
      <c r="I63" s="399"/>
    </row>
    <row r="64" spans="3:28" ht="13.8" x14ac:dyDescent="0.25">
      <c r="F64" s="321"/>
      <c r="G64" s="45"/>
      <c r="H64" s="103"/>
      <c r="I64" s="399"/>
    </row>
    <row r="65" spans="6:9" ht="13.8" x14ac:dyDescent="0.25">
      <c r="F65" s="321"/>
      <c r="G65" s="45"/>
      <c r="H65" s="103"/>
      <c r="I65" s="399"/>
    </row>
    <row r="66" spans="6:9" ht="13.8" x14ac:dyDescent="0.25">
      <c r="F66" s="321"/>
      <c r="G66" s="45"/>
      <c r="H66" s="103"/>
      <c r="I66" s="399"/>
    </row>
    <row r="67" spans="6:9" ht="13.8" x14ac:dyDescent="0.25">
      <c r="F67" s="321"/>
      <c r="G67" s="45"/>
      <c r="H67" s="103"/>
      <c r="I67" s="399"/>
    </row>
    <row r="68" spans="6:9" ht="13.8" x14ac:dyDescent="0.25">
      <c r="F68" s="321"/>
      <c r="G68" s="45"/>
      <c r="H68" s="103"/>
      <c r="I68" s="399"/>
    </row>
    <row r="69" spans="6:9" ht="13.8" x14ac:dyDescent="0.25">
      <c r="F69" s="321"/>
      <c r="G69" s="45"/>
      <c r="H69" s="103"/>
      <c r="I69" s="399"/>
    </row>
    <row r="70" spans="6:9" ht="13.8" x14ac:dyDescent="0.25">
      <c r="F70" s="321"/>
      <c r="G70" s="45"/>
      <c r="H70" s="103"/>
      <c r="I70" s="399"/>
    </row>
    <row r="71" spans="6:9" ht="13.8" x14ac:dyDescent="0.25">
      <c r="F71" s="321"/>
      <c r="G71" s="45"/>
      <c r="H71" s="103"/>
      <c r="I71" s="399"/>
    </row>
    <row r="72" spans="6:9" ht="13.8" x14ac:dyDescent="0.25">
      <c r="F72" s="321"/>
      <c r="G72" s="45"/>
      <c r="H72" s="103"/>
      <c r="I72" s="399"/>
    </row>
    <row r="73" spans="6:9" ht="13.8" x14ac:dyDescent="0.25">
      <c r="F73" s="321"/>
      <c r="G73" s="45"/>
      <c r="H73" s="103"/>
      <c r="I73" s="399"/>
    </row>
    <row r="74" spans="6:9" ht="13.8" x14ac:dyDescent="0.25">
      <c r="F74" s="321"/>
      <c r="G74" s="45"/>
      <c r="H74" s="103"/>
      <c r="I74" s="399"/>
    </row>
    <row r="75" spans="6:9" ht="13.8" x14ac:dyDescent="0.25">
      <c r="F75" s="321"/>
      <c r="G75" s="45"/>
      <c r="H75" s="103"/>
      <c r="I75" s="399"/>
    </row>
    <row r="76" spans="6:9" ht="13.8" x14ac:dyDescent="0.25">
      <c r="F76" s="321"/>
      <c r="G76" s="45"/>
      <c r="H76" s="103"/>
      <c r="I76" s="399"/>
    </row>
    <row r="77" spans="6:9" ht="13.8" x14ac:dyDescent="0.25">
      <c r="F77" s="321"/>
      <c r="G77" s="45"/>
      <c r="H77" s="103"/>
      <c r="I77" s="399"/>
    </row>
    <row r="78" spans="6:9" ht="13.8" x14ac:dyDescent="0.25">
      <c r="F78" s="321"/>
      <c r="G78" s="45"/>
      <c r="H78" s="103"/>
      <c r="I78" s="399"/>
    </row>
    <row r="79" spans="6:9" ht="13.8" x14ac:dyDescent="0.25">
      <c r="F79" s="321"/>
      <c r="G79" s="45"/>
      <c r="H79" s="103"/>
      <c r="I79" s="399"/>
    </row>
    <row r="80" spans="6:9" ht="13.8" x14ac:dyDescent="0.25">
      <c r="F80" s="321"/>
      <c r="G80" s="45"/>
      <c r="H80" s="103"/>
      <c r="I80" s="399"/>
    </row>
    <row r="81" spans="6:9" ht="13.8" x14ac:dyDescent="0.25">
      <c r="F81" s="321"/>
      <c r="G81" s="45"/>
      <c r="H81" s="103"/>
      <c r="I81" s="399"/>
    </row>
    <row r="82" spans="6:9" ht="13.8" x14ac:dyDescent="0.25">
      <c r="F82" s="321"/>
      <c r="G82" s="45"/>
      <c r="H82" s="103"/>
      <c r="I82" s="399"/>
    </row>
    <row r="83" spans="6:9" ht="13.8" x14ac:dyDescent="0.25">
      <c r="F83" s="321"/>
      <c r="G83" s="45"/>
      <c r="H83" s="103"/>
      <c r="I83" s="399"/>
    </row>
    <row r="84" spans="6:9" ht="13.8" x14ac:dyDescent="0.25">
      <c r="F84" s="321"/>
      <c r="G84" s="45"/>
      <c r="H84" s="103"/>
      <c r="I84" s="399"/>
    </row>
    <row r="85" spans="6:9" ht="13.8" x14ac:dyDescent="0.25">
      <c r="F85" s="321"/>
      <c r="G85" s="45"/>
      <c r="H85" s="103"/>
      <c r="I85" s="399"/>
    </row>
    <row r="86" spans="6:9" ht="13.8" x14ac:dyDescent="0.25">
      <c r="F86" s="321"/>
      <c r="G86" s="45"/>
      <c r="H86" s="103"/>
      <c r="I86" s="399"/>
    </row>
    <row r="87" spans="6:9" ht="13.8" x14ac:dyDescent="0.25">
      <c r="F87" s="321"/>
      <c r="G87" s="45"/>
      <c r="H87" s="103"/>
      <c r="I87" s="399"/>
    </row>
    <row r="88" spans="6:9" ht="13.8" x14ac:dyDescent="0.25">
      <c r="F88" s="321"/>
      <c r="G88" s="45"/>
      <c r="H88" s="103"/>
      <c r="I88" s="399"/>
    </row>
    <row r="89" spans="6:9" ht="13.8" x14ac:dyDescent="0.25">
      <c r="F89" s="321"/>
      <c r="G89" s="45"/>
      <c r="H89" s="103"/>
      <c r="I89" s="399"/>
    </row>
    <row r="90" spans="6:9" ht="13.8" x14ac:dyDescent="0.25">
      <c r="F90" s="321"/>
      <c r="G90" s="45"/>
      <c r="H90" s="103"/>
      <c r="I90" s="399"/>
    </row>
    <row r="91" spans="6:9" ht="13.8" x14ac:dyDescent="0.25">
      <c r="F91" s="321"/>
      <c r="G91" s="45"/>
      <c r="H91" s="103"/>
      <c r="I91" s="399"/>
    </row>
    <row r="92" spans="6:9" ht="13.8" x14ac:dyDescent="0.25">
      <c r="F92" s="321"/>
      <c r="G92" s="45"/>
      <c r="H92" s="103"/>
      <c r="I92" s="399"/>
    </row>
    <row r="93" spans="6:9" ht="13.8" x14ac:dyDescent="0.25">
      <c r="F93" s="321"/>
      <c r="G93" s="45"/>
      <c r="H93" s="103"/>
      <c r="I93" s="399"/>
    </row>
    <row r="94" spans="6:9" ht="13.8" x14ac:dyDescent="0.25">
      <c r="F94" s="321"/>
      <c r="G94" s="45"/>
      <c r="H94" s="103"/>
      <c r="I94" s="399"/>
    </row>
    <row r="95" spans="6:9" ht="13.8" x14ac:dyDescent="0.25">
      <c r="F95" s="321"/>
      <c r="G95" s="45"/>
      <c r="H95" s="103"/>
      <c r="I95" s="399"/>
    </row>
    <row r="96" spans="6:9" ht="13.8" x14ac:dyDescent="0.25">
      <c r="F96" s="321"/>
      <c r="G96" s="45"/>
      <c r="H96" s="103"/>
      <c r="I96" s="399"/>
    </row>
    <row r="97" spans="6:10" ht="13.8" x14ac:dyDescent="0.25">
      <c r="F97" s="321"/>
      <c r="G97" s="45"/>
      <c r="H97" s="103"/>
      <c r="I97" s="399"/>
    </row>
    <row r="98" spans="6:10" ht="13.8" x14ac:dyDescent="0.25">
      <c r="F98" s="321"/>
      <c r="G98" s="45"/>
      <c r="H98" s="103"/>
      <c r="I98" s="399"/>
    </row>
    <row r="99" spans="6:10" ht="13.8" x14ac:dyDescent="0.25">
      <c r="F99" s="321"/>
      <c r="G99" s="45"/>
      <c r="H99" s="103"/>
      <c r="I99" s="399"/>
    </row>
    <row r="100" spans="6:10" ht="13.8" x14ac:dyDescent="0.25">
      <c r="F100" s="321"/>
      <c r="G100" s="45"/>
      <c r="H100" s="103"/>
      <c r="I100" s="399"/>
    </row>
    <row r="101" spans="6:10" ht="13.8" x14ac:dyDescent="0.25">
      <c r="F101" s="321"/>
      <c r="G101" s="45"/>
      <c r="H101" s="103"/>
      <c r="I101" s="399"/>
    </row>
    <row r="102" spans="6:10" ht="13.8" x14ac:dyDescent="0.25">
      <c r="F102" s="321"/>
      <c r="G102" s="45"/>
      <c r="H102" s="103"/>
      <c r="I102" s="399"/>
    </row>
    <row r="103" spans="6:10" ht="13.8" x14ac:dyDescent="0.25">
      <c r="F103" s="321"/>
      <c r="G103" s="45"/>
      <c r="H103" s="103"/>
      <c r="I103" s="399"/>
    </row>
    <row r="104" spans="6:10" ht="13.8" x14ac:dyDescent="0.25">
      <c r="F104" s="321"/>
      <c r="G104" s="45"/>
      <c r="H104" s="103"/>
      <c r="I104" s="399"/>
    </row>
    <row r="105" spans="6:10" ht="13.8" x14ac:dyDescent="0.25">
      <c r="F105" s="321"/>
      <c r="G105" s="45"/>
      <c r="H105" s="103"/>
      <c r="I105" s="399"/>
    </row>
    <row r="106" spans="6:10" ht="13.8" x14ac:dyDescent="0.25">
      <c r="F106" s="321"/>
      <c r="G106" s="45"/>
      <c r="H106" s="103"/>
      <c r="I106" s="399"/>
    </row>
    <row r="107" spans="6:10" ht="13.8" x14ac:dyDescent="0.25">
      <c r="F107" s="321"/>
      <c r="G107" s="45"/>
      <c r="H107" s="103"/>
      <c r="I107" s="399"/>
    </row>
    <row r="108" spans="6:10" ht="13.8" x14ac:dyDescent="0.25">
      <c r="F108" s="321"/>
      <c r="G108" s="45"/>
      <c r="H108" s="103"/>
      <c r="I108" s="399"/>
    </row>
    <row r="109" spans="6:10" ht="13.8" x14ac:dyDescent="0.25">
      <c r="F109" s="321"/>
      <c r="G109" s="45"/>
      <c r="H109" s="103"/>
      <c r="I109" s="399"/>
      <c r="J109" s="42"/>
    </row>
    <row r="110" spans="6:10" ht="13.8" x14ac:dyDescent="0.25">
      <c r="F110" s="321"/>
      <c r="G110" s="45"/>
      <c r="H110" s="103"/>
      <c r="I110" s="399"/>
    </row>
    <row r="111" spans="6:10" ht="13.8" x14ac:dyDescent="0.25">
      <c r="F111" s="321"/>
      <c r="G111" s="45"/>
      <c r="H111" s="103"/>
      <c r="I111" s="399"/>
    </row>
    <row r="112" spans="6:10" ht="13.8" x14ac:dyDescent="0.25">
      <c r="F112" s="321"/>
      <c r="G112" s="45"/>
      <c r="H112" s="103"/>
      <c r="I112" s="399"/>
    </row>
    <row r="113" spans="6:9" ht="13.8" x14ac:dyDescent="0.25">
      <c r="F113" s="321"/>
      <c r="G113" s="45"/>
      <c r="H113" s="103"/>
      <c r="I113" s="399"/>
    </row>
    <row r="114" spans="6:9" ht="13.8" x14ac:dyDescent="0.25">
      <c r="F114" s="321"/>
      <c r="G114" s="45"/>
      <c r="H114" s="103"/>
      <c r="I114" s="399"/>
    </row>
    <row r="115" spans="6:9" ht="13.8" x14ac:dyDescent="0.25">
      <c r="F115" s="321"/>
      <c r="G115" s="45"/>
      <c r="H115" s="103"/>
      <c r="I115" s="399"/>
    </row>
    <row r="116" spans="6:9" ht="13.8" x14ac:dyDescent="0.25">
      <c r="F116" s="321"/>
      <c r="G116" s="45"/>
      <c r="H116" s="103"/>
      <c r="I116" s="399"/>
    </row>
    <row r="117" spans="6:9" ht="13.8" x14ac:dyDescent="0.25">
      <c r="F117" s="321"/>
      <c r="G117" s="45"/>
      <c r="H117" s="103"/>
      <c r="I117" s="399"/>
    </row>
    <row r="118" spans="6:9" ht="13.8" x14ac:dyDescent="0.25">
      <c r="F118" s="321"/>
      <c r="G118" s="45"/>
      <c r="H118" s="103"/>
      <c r="I118" s="399"/>
    </row>
    <row r="119" spans="6:9" ht="13.8" x14ac:dyDescent="0.25">
      <c r="F119" s="321"/>
      <c r="G119" s="45"/>
      <c r="H119" s="103"/>
      <c r="I119" s="399"/>
    </row>
    <row r="120" spans="6:9" ht="13.8" x14ac:dyDescent="0.25">
      <c r="F120" s="321"/>
      <c r="G120" s="45"/>
      <c r="H120" s="103"/>
      <c r="I120" s="399"/>
    </row>
    <row r="121" spans="6:9" ht="13.8" x14ac:dyDescent="0.25">
      <c r="F121" s="321"/>
      <c r="G121" s="45"/>
      <c r="H121" s="103"/>
      <c r="I121" s="399"/>
    </row>
    <row r="122" spans="6:9" ht="13.8" x14ac:dyDescent="0.25">
      <c r="F122" s="321"/>
      <c r="G122" s="45"/>
      <c r="H122" s="103"/>
      <c r="I122" s="399"/>
    </row>
    <row r="123" spans="6:9" ht="13.8" x14ac:dyDescent="0.25">
      <c r="F123" s="321"/>
      <c r="G123" s="45"/>
      <c r="H123" s="103"/>
      <c r="I123" s="399"/>
    </row>
    <row r="124" spans="6:9" ht="13.8" x14ac:dyDescent="0.25">
      <c r="F124" s="321"/>
      <c r="G124" s="45"/>
      <c r="H124" s="103"/>
      <c r="I124" s="399"/>
    </row>
    <row r="125" spans="6:9" ht="13.8" x14ac:dyDescent="0.25">
      <c r="F125" s="321"/>
      <c r="G125" s="45"/>
      <c r="H125" s="103"/>
      <c r="I125" s="399"/>
    </row>
    <row r="126" spans="6:9" ht="13.8" x14ac:dyDescent="0.25">
      <c r="F126" s="321"/>
      <c r="G126" s="45"/>
      <c r="H126" s="103"/>
      <c r="I126" s="399"/>
    </row>
    <row r="127" spans="6:9" ht="13.8" x14ac:dyDescent="0.25">
      <c r="F127" s="321"/>
      <c r="G127" s="45"/>
      <c r="H127" s="103"/>
      <c r="I127" s="399"/>
    </row>
    <row r="128" spans="6:9" ht="13.8" x14ac:dyDescent="0.25">
      <c r="F128" s="321"/>
      <c r="G128" s="45"/>
      <c r="H128" s="103"/>
      <c r="I128" s="399"/>
    </row>
    <row r="129" spans="6:9" ht="13.8" x14ac:dyDescent="0.25">
      <c r="F129" s="321"/>
      <c r="G129" s="45"/>
      <c r="H129" s="103"/>
      <c r="I129" s="399"/>
    </row>
    <row r="130" spans="6:9" ht="13.8" x14ac:dyDescent="0.25">
      <c r="F130" s="321"/>
      <c r="G130" s="45"/>
      <c r="H130" s="103"/>
      <c r="I130" s="399"/>
    </row>
    <row r="131" spans="6:9" ht="13.8" x14ac:dyDescent="0.25">
      <c r="F131" s="321"/>
      <c r="G131" s="45"/>
      <c r="H131" s="103"/>
      <c r="I131" s="399"/>
    </row>
    <row r="132" spans="6:9" ht="13.8" x14ac:dyDescent="0.25">
      <c r="F132" s="321"/>
      <c r="G132" s="45"/>
      <c r="H132" s="103"/>
      <c r="I132" s="399"/>
    </row>
    <row r="133" spans="6:9" ht="13.8" x14ac:dyDescent="0.25">
      <c r="F133" s="321"/>
      <c r="G133" s="45"/>
      <c r="H133" s="103"/>
      <c r="I133" s="399"/>
    </row>
    <row r="134" spans="6:9" ht="13.8" x14ac:dyDescent="0.25">
      <c r="F134" s="321"/>
      <c r="G134" s="45"/>
      <c r="H134" s="103"/>
      <c r="I134" s="399"/>
    </row>
    <row r="135" spans="6:9" ht="13.8" x14ac:dyDescent="0.25">
      <c r="F135" s="321"/>
      <c r="G135" s="45"/>
      <c r="H135" s="103"/>
      <c r="I135" s="399"/>
    </row>
    <row r="136" spans="6:9" ht="13.8" x14ac:dyDescent="0.25">
      <c r="F136" s="321"/>
      <c r="G136" s="45"/>
      <c r="H136" s="103"/>
      <c r="I136" s="399"/>
    </row>
    <row r="137" spans="6:9" ht="13.8" x14ac:dyDescent="0.25">
      <c r="F137" s="321"/>
      <c r="G137" s="45"/>
      <c r="H137" s="103"/>
      <c r="I137" s="399"/>
    </row>
    <row r="138" spans="6:9" ht="13.8" x14ac:dyDescent="0.25">
      <c r="F138" s="321"/>
      <c r="G138" s="45"/>
      <c r="H138" s="103"/>
      <c r="I138" s="399"/>
    </row>
    <row r="139" spans="6:9" ht="13.8" x14ac:dyDescent="0.25">
      <c r="F139" s="321"/>
      <c r="G139" s="45"/>
      <c r="H139" s="103"/>
      <c r="I139" s="399"/>
    </row>
    <row r="140" spans="6:9" ht="13.8" x14ac:dyDescent="0.25">
      <c r="F140" s="321"/>
      <c r="G140" s="45"/>
      <c r="H140" s="103"/>
      <c r="I140" s="399"/>
    </row>
    <row r="141" spans="6:9" ht="13.8" x14ac:dyDescent="0.25">
      <c r="F141" s="321"/>
      <c r="G141" s="45"/>
      <c r="H141" s="103"/>
      <c r="I141" s="399"/>
    </row>
    <row r="142" spans="6:9" ht="13.8" x14ac:dyDescent="0.25">
      <c r="F142" s="321"/>
      <c r="G142" s="45"/>
      <c r="H142" s="103"/>
      <c r="I142" s="399"/>
    </row>
    <row r="143" spans="6:9" ht="13.8" x14ac:dyDescent="0.25">
      <c r="F143" s="321"/>
      <c r="G143" s="45"/>
      <c r="H143" s="103"/>
      <c r="I143" s="399"/>
    </row>
    <row r="144" spans="6:9" ht="13.8" x14ac:dyDescent="0.25">
      <c r="F144" s="321"/>
      <c r="G144" s="45"/>
      <c r="H144" s="103"/>
      <c r="I144" s="399"/>
    </row>
    <row r="145" spans="6:9" ht="13.8" x14ac:dyDescent="0.25">
      <c r="F145" s="321"/>
      <c r="G145" s="45"/>
      <c r="H145" s="103"/>
      <c r="I145" s="399"/>
    </row>
    <row r="146" spans="6:9" ht="13.8" x14ac:dyDescent="0.25">
      <c r="F146" s="321"/>
      <c r="G146" s="45"/>
      <c r="H146" s="103"/>
      <c r="I146" s="399"/>
    </row>
    <row r="147" spans="6:9" ht="13.8" x14ac:dyDescent="0.25">
      <c r="F147" s="321"/>
      <c r="G147" s="45"/>
      <c r="H147" s="103"/>
      <c r="I147" s="399"/>
    </row>
    <row r="148" spans="6:9" ht="13.8" x14ac:dyDescent="0.25">
      <c r="F148" s="321"/>
      <c r="G148" s="45"/>
      <c r="H148" s="103"/>
      <c r="I148" s="399"/>
    </row>
    <row r="149" spans="6:9" ht="13.8" x14ac:dyDescent="0.25">
      <c r="F149" s="321"/>
      <c r="G149" s="45"/>
      <c r="H149" s="103"/>
      <c r="I149" s="399"/>
    </row>
    <row r="150" spans="6:9" ht="13.8" x14ac:dyDescent="0.25">
      <c r="F150" s="321"/>
      <c r="G150" s="45"/>
      <c r="H150" s="103"/>
      <c r="I150" s="399"/>
    </row>
    <row r="151" spans="6:9" ht="13.8" x14ac:dyDescent="0.25">
      <c r="F151" s="321"/>
      <c r="G151" s="45"/>
      <c r="H151" s="103"/>
      <c r="I151" s="399"/>
    </row>
    <row r="152" spans="6:9" ht="13.8" x14ac:dyDescent="0.25">
      <c r="F152" s="321"/>
      <c r="G152" s="45"/>
      <c r="H152" s="103"/>
      <c r="I152" s="399"/>
    </row>
    <row r="153" spans="6:9" ht="13.8" x14ac:dyDescent="0.25">
      <c r="F153" s="321"/>
      <c r="G153" s="45"/>
      <c r="H153" s="103"/>
      <c r="I153" s="399"/>
    </row>
    <row r="154" spans="6:9" ht="13.8" x14ac:dyDescent="0.25">
      <c r="F154" s="321"/>
      <c r="G154" s="45"/>
      <c r="H154" s="103"/>
      <c r="I154" s="399"/>
    </row>
    <row r="155" spans="6:9" ht="13.8" x14ac:dyDescent="0.25">
      <c r="F155" s="321"/>
      <c r="G155" s="45"/>
      <c r="H155" s="103"/>
      <c r="I155" s="399"/>
    </row>
    <row r="156" spans="6:9" ht="13.8" x14ac:dyDescent="0.25">
      <c r="F156" s="321"/>
      <c r="G156" s="45"/>
      <c r="H156" s="103"/>
      <c r="I156" s="399"/>
    </row>
    <row r="157" spans="6:9" ht="13.8" x14ac:dyDescent="0.25">
      <c r="F157" s="321"/>
      <c r="G157" s="45"/>
      <c r="H157" s="103"/>
      <c r="I157" s="399"/>
    </row>
    <row r="158" spans="6:9" ht="13.8" x14ac:dyDescent="0.25">
      <c r="F158" s="321"/>
      <c r="G158" s="45"/>
      <c r="H158" s="103"/>
      <c r="I158" s="399"/>
    </row>
    <row r="159" spans="6:9" ht="13.8" x14ac:dyDescent="0.25">
      <c r="F159" s="321"/>
      <c r="G159" s="45"/>
      <c r="H159" s="103"/>
      <c r="I159" s="399"/>
    </row>
    <row r="160" spans="6:9" ht="13.8" x14ac:dyDescent="0.25">
      <c r="F160" s="321"/>
      <c r="G160" s="45"/>
      <c r="H160" s="103"/>
      <c r="I160" s="399"/>
    </row>
    <row r="161" spans="6:9" ht="13.8" x14ac:dyDescent="0.25">
      <c r="F161" s="321"/>
      <c r="G161" s="45"/>
      <c r="H161" s="103"/>
      <c r="I161" s="399"/>
    </row>
    <row r="162" spans="6:9" ht="13.8" x14ac:dyDescent="0.25">
      <c r="F162" s="321"/>
      <c r="G162" s="45"/>
      <c r="H162" s="103"/>
      <c r="I162" s="399"/>
    </row>
    <row r="163" spans="6:9" ht="13.8" x14ac:dyDescent="0.25">
      <c r="F163" s="321"/>
      <c r="G163" s="45"/>
      <c r="H163" s="103"/>
      <c r="I163" s="399"/>
    </row>
    <row r="164" spans="6:9" ht="13.8" x14ac:dyDescent="0.25">
      <c r="F164" s="321"/>
      <c r="G164" s="45"/>
      <c r="H164" s="103"/>
      <c r="I164" s="399"/>
    </row>
    <row r="165" spans="6:9" ht="13.8" x14ac:dyDescent="0.25">
      <c r="F165" s="321"/>
      <c r="G165" s="45"/>
      <c r="H165" s="103"/>
      <c r="I165" s="399"/>
    </row>
    <row r="166" spans="6:9" ht="13.8" x14ac:dyDescent="0.25">
      <c r="F166" s="321"/>
      <c r="G166" s="45"/>
      <c r="H166" s="103"/>
      <c r="I166" s="399"/>
    </row>
    <row r="167" spans="6:9" ht="13.8" x14ac:dyDescent="0.25">
      <c r="F167" s="321"/>
      <c r="G167" s="45"/>
      <c r="H167" s="103"/>
      <c r="I167" s="399"/>
    </row>
    <row r="168" spans="6:9" ht="13.8" x14ac:dyDescent="0.25">
      <c r="F168" s="321"/>
      <c r="G168" s="45"/>
      <c r="H168" s="103"/>
      <c r="I168" s="399"/>
    </row>
    <row r="169" spans="6:9" ht="13.8" x14ac:dyDescent="0.25">
      <c r="F169" s="321"/>
      <c r="G169" s="45"/>
      <c r="H169" s="103"/>
      <c r="I169" s="399"/>
    </row>
    <row r="170" spans="6:9" ht="13.8" x14ac:dyDescent="0.25">
      <c r="F170" s="321"/>
      <c r="G170" s="45"/>
      <c r="H170" s="103"/>
      <c r="I170" s="399"/>
    </row>
    <row r="171" spans="6:9" ht="13.8" x14ac:dyDescent="0.25">
      <c r="F171" s="321"/>
      <c r="G171" s="45"/>
      <c r="H171" s="103"/>
      <c r="I171" s="399"/>
    </row>
    <row r="172" spans="6:9" ht="13.8" x14ac:dyDescent="0.25">
      <c r="F172" s="321"/>
      <c r="G172" s="45"/>
      <c r="H172" s="103"/>
      <c r="I172" s="399"/>
    </row>
    <row r="173" spans="6:9" ht="13.8" x14ac:dyDescent="0.25">
      <c r="F173" s="321"/>
      <c r="G173" s="45"/>
      <c r="H173" s="103"/>
      <c r="I173" s="399"/>
    </row>
    <row r="174" spans="6:9" ht="13.8" x14ac:dyDescent="0.25">
      <c r="F174" s="321"/>
      <c r="G174" s="45"/>
      <c r="H174" s="103"/>
      <c r="I174" s="399"/>
    </row>
    <row r="175" spans="6:9" ht="13.8" x14ac:dyDescent="0.25">
      <c r="F175" s="321"/>
      <c r="G175" s="45"/>
      <c r="H175" s="103"/>
      <c r="I175" s="399"/>
    </row>
    <row r="176" spans="6:9" ht="13.8" x14ac:dyDescent="0.25">
      <c r="F176" s="321"/>
      <c r="G176" s="45"/>
      <c r="H176" s="103"/>
      <c r="I176" s="399"/>
    </row>
    <row r="177" spans="6:9" ht="13.8" x14ac:dyDescent="0.25">
      <c r="F177" s="321"/>
      <c r="G177" s="45"/>
      <c r="H177" s="103"/>
      <c r="I177" s="399"/>
    </row>
    <row r="178" spans="6:9" ht="13.8" x14ac:dyDescent="0.25">
      <c r="F178" s="321"/>
      <c r="G178" s="45"/>
      <c r="H178" s="103"/>
      <c r="I178" s="399"/>
    </row>
    <row r="179" spans="6:9" ht="13.8" x14ac:dyDescent="0.25">
      <c r="F179" s="321"/>
      <c r="G179" s="45"/>
      <c r="H179" s="103"/>
      <c r="I179" s="399"/>
    </row>
    <row r="180" spans="6:9" ht="13.8" x14ac:dyDescent="0.25">
      <c r="F180" s="321"/>
      <c r="G180" s="45"/>
      <c r="H180" s="103"/>
      <c r="I180" s="399"/>
    </row>
    <row r="181" spans="6:9" ht="13.8" x14ac:dyDescent="0.25">
      <c r="F181" s="321"/>
      <c r="G181" s="45"/>
      <c r="H181" s="103"/>
      <c r="I181" s="399"/>
    </row>
    <row r="182" spans="6:9" ht="13.8" x14ac:dyDescent="0.25">
      <c r="F182" s="321"/>
      <c r="G182" s="45"/>
      <c r="H182" s="103"/>
      <c r="I182" s="399"/>
    </row>
    <row r="183" spans="6:9" ht="13.8" x14ac:dyDescent="0.25">
      <c r="F183" s="321"/>
      <c r="G183" s="45"/>
      <c r="H183" s="103"/>
      <c r="I183" s="399"/>
    </row>
    <row r="184" spans="6:9" ht="13.8" x14ac:dyDescent="0.25">
      <c r="F184" s="321"/>
      <c r="G184" s="45"/>
      <c r="H184" s="103"/>
      <c r="I184" s="399"/>
    </row>
    <row r="185" spans="6:9" ht="13.8" x14ac:dyDescent="0.25">
      <c r="F185" s="321"/>
      <c r="G185" s="45"/>
      <c r="H185" s="103"/>
      <c r="I185" s="399"/>
    </row>
    <row r="186" spans="6:9" ht="13.8" x14ac:dyDescent="0.25">
      <c r="F186" s="321"/>
      <c r="G186" s="45"/>
      <c r="H186" s="103"/>
      <c r="I186" s="399"/>
    </row>
    <row r="187" spans="6:9" ht="13.8" x14ac:dyDescent="0.25">
      <c r="F187" s="321"/>
      <c r="G187" s="45"/>
      <c r="H187" s="103"/>
      <c r="I187" s="399"/>
    </row>
    <row r="188" spans="6:9" ht="13.8" x14ac:dyDescent="0.25">
      <c r="F188" s="321"/>
      <c r="G188" s="45"/>
      <c r="H188" s="103"/>
      <c r="I188" s="399"/>
    </row>
    <row r="189" spans="6:9" ht="13.8" x14ac:dyDescent="0.25">
      <c r="F189" s="321"/>
      <c r="G189" s="45"/>
      <c r="H189" s="103"/>
      <c r="I189" s="399"/>
    </row>
    <row r="190" spans="6:9" ht="13.8" x14ac:dyDescent="0.25">
      <c r="F190" s="321"/>
      <c r="G190" s="45"/>
      <c r="H190" s="103"/>
      <c r="I190" s="399"/>
    </row>
    <row r="191" spans="6:9" ht="13.8" x14ac:dyDescent="0.25">
      <c r="F191" s="321"/>
      <c r="G191" s="45"/>
      <c r="H191" s="103"/>
      <c r="I191" s="399"/>
    </row>
    <row r="192" spans="6:9" ht="13.8" x14ac:dyDescent="0.25">
      <c r="F192" s="321"/>
      <c r="G192" s="45"/>
      <c r="H192" s="103"/>
      <c r="I192" s="399"/>
    </row>
    <row r="193" spans="6:9" ht="13.8" x14ac:dyDescent="0.25">
      <c r="F193" s="321"/>
      <c r="G193" s="45"/>
      <c r="H193" s="103"/>
      <c r="I193" s="399"/>
    </row>
    <row r="194" spans="6:9" ht="13.8" x14ac:dyDescent="0.25">
      <c r="F194" s="321"/>
      <c r="G194" s="45"/>
      <c r="H194" s="103"/>
      <c r="I194" s="399"/>
    </row>
    <row r="195" spans="6:9" ht="13.8" x14ac:dyDescent="0.25">
      <c r="F195" s="321"/>
      <c r="G195" s="45"/>
      <c r="H195" s="103"/>
      <c r="I195" s="399"/>
    </row>
    <row r="196" spans="6:9" ht="13.8" x14ac:dyDescent="0.25">
      <c r="F196" s="321"/>
      <c r="G196" s="45"/>
      <c r="H196" s="103"/>
      <c r="I196" s="399"/>
    </row>
    <row r="197" spans="6:9" ht="13.8" x14ac:dyDescent="0.25">
      <c r="F197" s="321"/>
      <c r="G197" s="45"/>
      <c r="H197" s="103"/>
      <c r="I197" s="399"/>
    </row>
    <row r="198" spans="6:9" ht="13.8" x14ac:dyDescent="0.25">
      <c r="F198" s="321"/>
      <c r="G198" s="45"/>
      <c r="H198" s="103"/>
      <c r="I198" s="399"/>
    </row>
    <row r="199" spans="6:9" ht="13.8" x14ac:dyDescent="0.25">
      <c r="F199" s="321"/>
      <c r="G199" s="45"/>
      <c r="H199" s="103"/>
      <c r="I199" s="399"/>
    </row>
    <row r="200" spans="6:9" ht="13.8" x14ac:dyDescent="0.25">
      <c r="F200" s="321"/>
      <c r="G200" s="45"/>
      <c r="H200" s="103"/>
      <c r="I200" s="399"/>
    </row>
    <row r="201" spans="6:9" ht="13.8" x14ac:dyDescent="0.25">
      <c r="F201" s="321"/>
      <c r="G201" s="45"/>
      <c r="H201" s="103"/>
      <c r="I201" s="399"/>
    </row>
    <row r="202" spans="6:9" ht="13.8" x14ac:dyDescent="0.25">
      <c r="F202" s="321"/>
      <c r="G202" s="45"/>
      <c r="H202" s="103"/>
      <c r="I202" s="399"/>
    </row>
    <row r="203" spans="6:9" ht="13.8" x14ac:dyDescent="0.25">
      <c r="F203" s="321"/>
      <c r="G203" s="45"/>
      <c r="H203" s="103"/>
      <c r="I203" s="399"/>
    </row>
    <row r="204" spans="6:9" ht="13.8" x14ac:dyDescent="0.25">
      <c r="F204" s="321"/>
      <c r="G204" s="45"/>
      <c r="H204" s="103"/>
      <c r="I204" s="399"/>
    </row>
    <row r="205" spans="6:9" ht="13.8" x14ac:dyDescent="0.25">
      <c r="F205" s="321"/>
      <c r="G205" s="45"/>
      <c r="H205" s="103"/>
      <c r="I205" s="399"/>
    </row>
    <row r="206" spans="6:9" ht="13.8" x14ac:dyDescent="0.25">
      <c r="F206" s="321"/>
      <c r="G206" s="45"/>
      <c r="H206" s="103"/>
      <c r="I206" s="399"/>
    </row>
    <row r="207" spans="6:9" ht="13.8" x14ac:dyDescent="0.25">
      <c r="F207" s="321"/>
      <c r="G207" s="45"/>
      <c r="H207" s="103"/>
      <c r="I207" s="399"/>
    </row>
    <row r="208" spans="6:9" ht="13.8" x14ac:dyDescent="0.25">
      <c r="F208" s="321"/>
      <c r="G208" s="45"/>
      <c r="H208" s="103"/>
      <c r="I208" s="399"/>
    </row>
    <row r="209" spans="6:9" ht="13.8" x14ac:dyDescent="0.25">
      <c r="F209" s="321"/>
      <c r="G209" s="45"/>
      <c r="H209" s="103"/>
      <c r="I209" s="399"/>
    </row>
    <row r="210" spans="6:9" ht="13.8" x14ac:dyDescent="0.25">
      <c r="F210" s="321"/>
      <c r="G210" s="45"/>
      <c r="H210" s="103"/>
      <c r="I210" s="399"/>
    </row>
    <row r="211" spans="6:9" ht="13.8" x14ac:dyDescent="0.25">
      <c r="F211" s="321"/>
      <c r="G211" s="45"/>
      <c r="H211" s="103"/>
      <c r="I211" s="399"/>
    </row>
    <row r="212" spans="6:9" ht="13.8" x14ac:dyDescent="0.25">
      <c r="F212" s="321"/>
      <c r="G212" s="45"/>
      <c r="H212" s="103"/>
      <c r="I212" s="399"/>
    </row>
    <row r="213" spans="6:9" ht="13.8" x14ac:dyDescent="0.25">
      <c r="F213" s="321"/>
      <c r="G213" s="45"/>
      <c r="H213" s="103"/>
      <c r="I213" s="399"/>
    </row>
    <row r="214" spans="6:9" ht="13.8" x14ac:dyDescent="0.25">
      <c r="F214" s="321"/>
      <c r="G214" s="45"/>
      <c r="H214" s="103"/>
      <c r="I214" s="399"/>
    </row>
    <row r="215" spans="6:9" ht="13.8" x14ac:dyDescent="0.25">
      <c r="F215" s="321"/>
      <c r="G215" s="45"/>
      <c r="H215" s="103"/>
      <c r="I215" s="399"/>
    </row>
    <row r="216" spans="6:9" ht="13.8" x14ac:dyDescent="0.25">
      <c r="F216" s="321"/>
      <c r="G216" s="45"/>
      <c r="H216" s="103"/>
      <c r="I216" s="399"/>
    </row>
    <row r="217" spans="6:9" ht="13.8" x14ac:dyDescent="0.25">
      <c r="F217" s="321"/>
      <c r="G217" s="45"/>
      <c r="H217" s="103"/>
      <c r="I217" s="399"/>
    </row>
    <row r="218" spans="6:9" ht="13.8" x14ac:dyDescent="0.25">
      <c r="F218" s="321"/>
      <c r="G218" s="45"/>
      <c r="H218" s="103"/>
      <c r="I218" s="399"/>
    </row>
    <row r="219" spans="6:9" ht="13.8" x14ac:dyDescent="0.25">
      <c r="F219" s="321"/>
      <c r="G219" s="45"/>
      <c r="H219" s="103"/>
      <c r="I219" s="399"/>
    </row>
    <row r="220" spans="6:9" ht="13.8" x14ac:dyDescent="0.25">
      <c r="F220" s="321"/>
      <c r="G220" s="45"/>
      <c r="H220" s="103"/>
      <c r="I220" s="399"/>
    </row>
    <row r="221" spans="6:9" ht="13.8" x14ac:dyDescent="0.25">
      <c r="F221" s="321"/>
      <c r="G221" s="45"/>
      <c r="H221" s="103"/>
      <c r="I221" s="399"/>
    </row>
    <row r="222" spans="6:9" ht="13.8" x14ac:dyDescent="0.25">
      <c r="F222" s="321"/>
      <c r="G222" s="45"/>
      <c r="H222" s="103"/>
      <c r="I222" s="399"/>
    </row>
    <row r="223" spans="6:9" ht="13.8" x14ac:dyDescent="0.25">
      <c r="F223" s="321"/>
      <c r="G223" s="45"/>
      <c r="H223" s="103"/>
      <c r="I223" s="399"/>
    </row>
    <row r="224" spans="6:9" ht="13.8" x14ac:dyDescent="0.25">
      <c r="F224" s="321"/>
      <c r="G224" s="45"/>
      <c r="H224" s="103"/>
      <c r="I224" s="399"/>
    </row>
    <row r="225" spans="6:9" ht="13.8" x14ac:dyDescent="0.25">
      <c r="F225" s="321"/>
      <c r="G225" s="45"/>
      <c r="H225" s="103"/>
      <c r="I225" s="399"/>
    </row>
    <row r="226" spans="6:9" ht="13.8" x14ac:dyDescent="0.25">
      <c r="F226" s="321"/>
      <c r="G226" s="45"/>
      <c r="H226" s="103"/>
      <c r="I226" s="399"/>
    </row>
    <row r="227" spans="6:9" ht="13.8" x14ac:dyDescent="0.25">
      <c r="F227" s="321"/>
      <c r="G227" s="45"/>
      <c r="H227" s="103"/>
      <c r="I227" s="399"/>
    </row>
    <row r="228" spans="6:9" ht="13.8" x14ac:dyDescent="0.25">
      <c r="F228" s="321"/>
      <c r="G228" s="45"/>
      <c r="H228" s="103"/>
      <c r="I228" s="399"/>
    </row>
    <row r="229" spans="6:9" ht="13.8" x14ac:dyDescent="0.25">
      <c r="F229" s="321"/>
      <c r="G229" s="45"/>
      <c r="H229" s="103"/>
      <c r="I229" s="399"/>
    </row>
    <row r="230" spans="6:9" ht="13.8" x14ac:dyDescent="0.25">
      <c r="F230" s="321"/>
      <c r="G230" s="45"/>
      <c r="H230" s="103"/>
      <c r="I230" s="399"/>
    </row>
    <row r="231" spans="6:9" ht="13.8" x14ac:dyDescent="0.25">
      <c r="F231" s="321"/>
      <c r="G231" s="45"/>
      <c r="H231" s="103"/>
      <c r="I231" s="399"/>
    </row>
    <row r="232" spans="6:9" ht="13.8" x14ac:dyDescent="0.25">
      <c r="F232" s="321"/>
      <c r="G232" s="45"/>
      <c r="H232" s="103"/>
      <c r="I232" s="399"/>
    </row>
    <row r="233" spans="6:9" ht="13.8" x14ac:dyDescent="0.25">
      <c r="F233" s="321"/>
      <c r="G233" s="45"/>
      <c r="H233" s="103"/>
      <c r="I233" s="399"/>
    </row>
    <row r="234" spans="6:9" ht="13.8" x14ac:dyDescent="0.25">
      <c r="F234" s="321"/>
      <c r="G234" s="45"/>
      <c r="H234" s="103"/>
      <c r="I234" s="399"/>
    </row>
    <row r="235" spans="6:9" ht="13.8" x14ac:dyDescent="0.25">
      <c r="F235" s="321"/>
      <c r="G235" s="45"/>
      <c r="H235" s="103"/>
      <c r="I235" s="399"/>
    </row>
    <row r="236" spans="6:9" ht="13.8" x14ac:dyDescent="0.25">
      <c r="F236" s="321"/>
      <c r="G236" s="45"/>
      <c r="H236" s="103"/>
      <c r="I236" s="399"/>
    </row>
    <row r="237" spans="6:9" ht="13.8" x14ac:dyDescent="0.25">
      <c r="F237" s="321"/>
      <c r="G237" s="45"/>
      <c r="H237" s="103"/>
      <c r="I237" s="399"/>
    </row>
    <row r="238" spans="6:9" ht="13.8" x14ac:dyDescent="0.25">
      <c r="F238" s="321"/>
      <c r="G238" s="45"/>
      <c r="H238" s="103"/>
      <c r="I238" s="399"/>
    </row>
    <row r="239" spans="6:9" ht="13.8" x14ac:dyDescent="0.25">
      <c r="F239" s="321"/>
      <c r="G239" s="45"/>
      <c r="H239" s="103"/>
      <c r="I239" s="399"/>
    </row>
    <row r="240" spans="6:9" ht="13.8" x14ac:dyDescent="0.25">
      <c r="F240" s="321"/>
      <c r="G240" s="45"/>
      <c r="H240" s="103"/>
      <c r="I240" s="399"/>
    </row>
    <row r="241" spans="6:9" ht="13.8" x14ac:dyDescent="0.25">
      <c r="F241" s="321"/>
      <c r="G241" s="45"/>
      <c r="H241" s="103"/>
      <c r="I241" s="399"/>
    </row>
    <row r="242" spans="6:9" ht="13.8" x14ac:dyDescent="0.25">
      <c r="F242" s="321"/>
      <c r="G242" s="45"/>
      <c r="H242" s="103"/>
      <c r="I242" s="399"/>
    </row>
    <row r="243" spans="6:9" ht="13.8" x14ac:dyDescent="0.25">
      <c r="F243" s="321"/>
      <c r="G243" s="45"/>
      <c r="H243" s="103"/>
      <c r="I243" s="399"/>
    </row>
    <row r="244" spans="6:9" ht="13.8" x14ac:dyDescent="0.25">
      <c r="F244" s="321"/>
      <c r="G244" s="45"/>
      <c r="H244" s="103"/>
      <c r="I244" s="399"/>
    </row>
    <row r="245" spans="6:9" ht="13.8" x14ac:dyDescent="0.25">
      <c r="F245" s="321"/>
      <c r="G245" s="45"/>
      <c r="H245" s="103"/>
      <c r="I245" s="399"/>
    </row>
    <row r="246" spans="6:9" ht="13.8" x14ac:dyDescent="0.25">
      <c r="F246" s="321"/>
      <c r="G246" s="45"/>
      <c r="H246" s="103"/>
      <c r="I246" s="399"/>
    </row>
    <row r="247" spans="6:9" ht="13.8" x14ac:dyDescent="0.25">
      <c r="F247" s="321"/>
      <c r="G247" s="45"/>
      <c r="H247" s="103"/>
      <c r="I247" s="399"/>
    </row>
    <row r="248" spans="6:9" ht="13.8" x14ac:dyDescent="0.25">
      <c r="F248" s="321"/>
      <c r="G248" s="45"/>
      <c r="H248" s="103"/>
      <c r="I248" s="399"/>
    </row>
    <row r="249" spans="6:9" ht="13.8" x14ac:dyDescent="0.25">
      <c r="F249" s="321"/>
      <c r="G249" s="45"/>
      <c r="H249" s="103"/>
      <c r="I249" s="399"/>
    </row>
    <row r="250" spans="6:9" ht="13.8" x14ac:dyDescent="0.25">
      <c r="F250" s="321"/>
      <c r="G250" s="45"/>
      <c r="H250" s="103"/>
      <c r="I250" s="399"/>
    </row>
    <row r="251" spans="6:9" ht="13.8" x14ac:dyDescent="0.25">
      <c r="F251" s="321"/>
      <c r="G251" s="45"/>
      <c r="H251" s="103"/>
      <c r="I251" s="399"/>
    </row>
    <row r="252" spans="6:9" ht="13.8" x14ac:dyDescent="0.25">
      <c r="F252" s="321"/>
      <c r="G252" s="45"/>
      <c r="H252" s="103"/>
      <c r="I252" s="399"/>
    </row>
    <row r="253" spans="6:9" ht="13.8" x14ac:dyDescent="0.25">
      <c r="F253" s="321"/>
      <c r="G253" s="45"/>
      <c r="H253" s="103"/>
      <c r="I253" s="399"/>
    </row>
    <row r="254" spans="6:9" ht="13.8" x14ac:dyDescent="0.25">
      <c r="F254" s="321"/>
      <c r="G254" s="45"/>
      <c r="H254" s="103"/>
      <c r="I254" s="399"/>
    </row>
    <row r="255" spans="6:9" ht="13.8" x14ac:dyDescent="0.25">
      <c r="F255" s="321"/>
      <c r="G255" s="45"/>
      <c r="H255" s="103"/>
      <c r="I255" s="399"/>
    </row>
    <row r="256" spans="6:9" ht="13.8" x14ac:dyDescent="0.25">
      <c r="F256" s="321"/>
      <c r="G256" s="45"/>
      <c r="H256" s="103"/>
      <c r="I256" s="399"/>
    </row>
    <row r="257" spans="6:9" ht="13.8" x14ac:dyDescent="0.25">
      <c r="F257" s="321"/>
      <c r="G257" s="45"/>
      <c r="H257" s="103"/>
      <c r="I257" s="399"/>
    </row>
    <row r="258" spans="6:9" ht="13.8" x14ac:dyDescent="0.25">
      <c r="F258" s="321"/>
      <c r="G258" s="45"/>
      <c r="H258" s="103"/>
      <c r="I258" s="399"/>
    </row>
    <row r="259" spans="6:9" ht="13.8" x14ac:dyDescent="0.25">
      <c r="F259" s="321"/>
      <c r="G259" s="45"/>
      <c r="H259" s="103"/>
      <c r="I259" s="399"/>
    </row>
    <row r="260" spans="6:9" ht="13.8" x14ac:dyDescent="0.25">
      <c r="F260" s="321"/>
      <c r="G260" s="45"/>
      <c r="H260" s="103"/>
      <c r="I260" s="399"/>
    </row>
    <row r="261" spans="6:9" ht="13.8" x14ac:dyDescent="0.25">
      <c r="F261" s="321"/>
      <c r="G261" s="45"/>
      <c r="H261" s="103"/>
      <c r="I261" s="399"/>
    </row>
    <row r="262" spans="6:9" ht="13.8" x14ac:dyDescent="0.25">
      <c r="F262" s="321"/>
      <c r="G262" s="45"/>
      <c r="H262" s="103"/>
      <c r="I262" s="399"/>
    </row>
    <row r="263" spans="6:9" ht="13.8" x14ac:dyDescent="0.25">
      <c r="F263" s="321"/>
      <c r="G263" s="45"/>
      <c r="H263" s="103"/>
      <c r="I263" s="399"/>
    </row>
    <row r="264" spans="6:9" ht="13.8" x14ac:dyDescent="0.25">
      <c r="F264" s="321"/>
      <c r="G264" s="45"/>
      <c r="H264" s="103"/>
      <c r="I264" s="399"/>
    </row>
    <row r="265" spans="6:9" ht="13.8" x14ac:dyDescent="0.25">
      <c r="F265" s="321"/>
      <c r="G265" s="45"/>
      <c r="H265" s="103"/>
      <c r="I265" s="399"/>
    </row>
    <row r="266" spans="6:9" ht="13.8" x14ac:dyDescent="0.25">
      <c r="F266" s="321"/>
      <c r="G266" s="45"/>
      <c r="H266" s="103"/>
      <c r="I266" s="399"/>
    </row>
    <row r="267" spans="6:9" ht="13.8" x14ac:dyDescent="0.25">
      <c r="F267" s="321"/>
      <c r="G267" s="45"/>
      <c r="H267" s="103"/>
      <c r="I267" s="399"/>
    </row>
    <row r="268" spans="6:9" ht="13.8" x14ac:dyDescent="0.25">
      <c r="F268" s="321"/>
      <c r="G268" s="45"/>
      <c r="H268" s="103"/>
      <c r="I268" s="399"/>
    </row>
    <row r="269" spans="6:9" ht="13.8" x14ac:dyDescent="0.25">
      <c r="F269" s="321"/>
      <c r="G269" s="45"/>
      <c r="H269" s="103"/>
      <c r="I269" s="399"/>
    </row>
    <row r="270" spans="6:9" ht="13.8" x14ac:dyDescent="0.25">
      <c r="F270" s="321"/>
      <c r="G270" s="45"/>
      <c r="H270" s="103"/>
      <c r="I270" s="399"/>
    </row>
    <row r="271" spans="6:9" ht="13.8" x14ac:dyDescent="0.25">
      <c r="F271" s="321"/>
      <c r="G271" s="45"/>
      <c r="H271" s="103"/>
      <c r="I271" s="399"/>
    </row>
    <row r="272" spans="6:9" ht="13.8" x14ac:dyDescent="0.25">
      <c r="F272" s="321"/>
      <c r="G272" s="45"/>
      <c r="H272" s="103"/>
      <c r="I272" s="399"/>
    </row>
    <row r="273" spans="6:9" ht="13.8" x14ac:dyDescent="0.25">
      <c r="F273" s="321"/>
      <c r="G273" s="45"/>
      <c r="H273" s="103"/>
      <c r="I273" s="399"/>
    </row>
    <row r="274" spans="6:9" ht="13.8" x14ac:dyDescent="0.25">
      <c r="F274" s="321"/>
      <c r="G274" s="45"/>
      <c r="H274" s="103"/>
      <c r="I274" s="399"/>
    </row>
    <row r="275" spans="6:9" ht="13.8" x14ac:dyDescent="0.25">
      <c r="F275" s="321"/>
      <c r="G275" s="45"/>
      <c r="H275" s="103"/>
      <c r="I275" s="399"/>
    </row>
    <row r="276" spans="6:9" ht="13.8" x14ac:dyDescent="0.25">
      <c r="F276" s="321"/>
      <c r="G276" s="45"/>
      <c r="H276" s="103"/>
      <c r="I276" s="399"/>
    </row>
    <row r="277" spans="6:9" ht="13.8" x14ac:dyDescent="0.25">
      <c r="F277" s="321"/>
      <c r="G277" s="45"/>
      <c r="H277" s="103"/>
      <c r="I277" s="399"/>
    </row>
    <row r="278" spans="6:9" ht="13.8" x14ac:dyDescent="0.25">
      <c r="F278" s="321"/>
      <c r="G278" s="45"/>
      <c r="H278" s="103"/>
      <c r="I278" s="399"/>
    </row>
    <row r="279" spans="6:9" ht="13.8" x14ac:dyDescent="0.25">
      <c r="F279" s="321"/>
      <c r="G279" s="45"/>
      <c r="H279" s="103"/>
      <c r="I279" s="399"/>
    </row>
    <row r="280" spans="6:9" ht="13.8" x14ac:dyDescent="0.25">
      <c r="F280" s="321"/>
      <c r="G280" s="45"/>
      <c r="H280" s="103"/>
      <c r="I280" s="399"/>
    </row>
    <row r="281" spans="6:9" ht="13.8" x14ac:dyDescent="0.25">
      <c r="F281" s="321"/>
      <c r="G281" s="45"/>
      <c r="H281" s="103"/>
      <c r="I281" s="399"/>
    </row>
    <row r="282" spans="6:9" ht="13.8" x14ac:dyDescent="0.25">
      <c r="F282" s="321"/>
      <c r="G282" s="45"/>
      <c r="H282" s="103"/>
      <c r="I282" s="399"/>
    </row>
    <row r="283" spans="6:9" ht="13.8" x14ac:dyDescent="0.25">
      <c r="F283" s="321"/>
      <c r="G283" s="45"/>
      <c r="H283" s="103"/>
      <c r="I283" s="399"/>
    </row>
    <row r="284" spans="6:9" ht="13.8" x14ac:dyDescent="0.25">
      <c r="F284" s="321"/>
      <c r="G284" s="45"/>
      <c r="H284" s="103"/>
      <c r="I284" s="399"/>
    </row>
    <row r="285" spans="6:9" ht="13.8" x14ac:dyDescent="0.25">
      <c r="F285" s="321"/>
      <c r="G285" s="45"/>
      <c r="H285" s="103"/>
      <c r="I285" s="399"/>
    </row>
    <row r="286" spans="6:9" ht="13.8" x14ac:dyDescent="0.25">
      <c r="F286" s="321"/>
      <c r="G286" s="45"/>
      <c r="H286" s="103"/>
      <c r="I286" s="399"/>
    </row>
    <row r="287" spans="6:9" ht="13.8" x14ac:dyDescent="0.25">
      <c r="F287" s="321"/>
      <c r="G287" s="45"/>
      <c r="H287" s="103"/>
      <c r="I287" s="399"/>
    </row>
    <row r="288" spans="6:9" ht="13.8" x14ac:dyDescent="0.25">
      <c r="F288" s="321"/>
      <c r="G288" s="45"/>
      <c r="H288" s="103"/>
      <c r="I288" s="399"/>
    </row>
    <row r="289" spans="6:9" ht="13.8" x14ac:dyDescent="0.25">
      <c r="F289" s="321"/>
      <c r="G289" s="45"/>
      <c r="H289" s="103"/>
      <c r="I289" s="399"/>
    </row>
    <row r="290" spans="6:9" ht="13.8" x14ac:dyDescent="0.25">
      <c r="F290" s="321"/>
      <c r="G290" s="45"/>
      <c r="H290" s="103"/>
      <c r="I290" s="399"/>
    </row>
    <row r="291" spans="6:9" ht="13.8" x14ac:dyDescent="0.25">
      <c r="F291" s="321"/>
      <c r="G291" s="45"/>
      <c r="H291" s="103"/>
      <c r="I291" s="399"/>
    </row>
    <row r="292" spans="6:9" ht="13.8" x14ac:dyDescent="0.25">
      <c r="F292" s="321"/>
      <c r="G292" s="45"/>
      <c r="H292" s="103"/>
      <c r="I292" s="399"/>
    </row>
    <row r="293" spans="6:9" ht="13.8" x14ac:dyDescent="0.25">
      <c r="F293" s="321"/>
      <c r="G293" s="45"/>
      <c r="H293" s="103"/>
      <c r="I293" s="399"/>
    </row>
    <row r="294" spans="6:9" ht="13.8" x14ac:dyDescent="0.25">
      <c r="F294" s="321"/>
      <c r="G294" s="45"/>
      <c r="H294" s="103"/>
      <c r="I294" s="399"/>
    </row>
    <row r="295" spans="6:9" ht="13.8" x14ac:dyDescent="0.25">
      <c r="F295" s="321"/>
      <c r="G295" s="45"/>
      <c r="H295" s="103"/>
      <c r="I295" s="399"/>
    </row>
    <row r="296" spans="6:9" ht="13.8" x14ac:dyDescent="0.25">
      <c r="F296" s="321"/>
      <c r="G296" s="45"/>
      <c r="H296" s="103"/>
      <c r="I296" s="399"/>
    </row>
    <row r="297" spans="6:9" ht="13.8" x14ac:dyDescent="0.25">
      <c r="F297" s="321"/>
      <c r="G297" s="45"/>
      <c r="H297" s="103"/>
      <c r="I297" s="399"/>
    </row>
    <row r="298" spans="6:9" ht="13.8" x14ac:dyDescent="0.25">
      <c r="F298" s="321"/>
      <c r="G298" s="45"/>
      <c r="H298" s="103"/>
      <c r="I298" s="399"/>
    </row>
    <row r="299" spans="6:9" ht="13.8" x14ac:dyDescent="0.25">
      <c r="F299" s="321"/>
      <c r="G299" s="45"/>
      <c r="H299" s="103"/>
      <c r="I299" s="399"/>
    </row>
    <row r="300" spans="6:9" ht="13.8" x14ac:dyDescent="0.25">
      <c r="F300" s="321"/>
      <c r="G300" s="45"/>
      <c r="H300" s="103"/>
      <c r="I300" s="399"/>
    </row>
    <row r="301" spans="6:9" ht="13.8" x14ac:dyDescent="0.25">
      <c r="F301" s="321"/>
      <c r="G301" s="45"/>
      <c r="H301" s="103"/>
      <c r="I301" s="399"/>
    </row>
    <row r="302" spans="6:9" ht="13.8" x14ac:dyDescent="0.25">
      <c r="F302" s="321"/>
      <c r="G302" s="45"/>
      <c r="H302" s="103"/>
      <c r="I302" s="399"/>
    </row>
    <row r="303" spans="6:9" ht="13.8" x14ac:dyDescent="0.25">
      <c r="F303" s="321"/>
      <c r="G303" s="45"/>
      <c r="H303" s="103"/>
      <c r="I303" s="399"/>
    </row>
    <row r="304" spans="6:9" ht="13.8" x14ac:dyDescent="0.25">
      <c r="F304" s="321"/>
      <c r="G304" s="45"/>
      <c r="H304" s="103"/>
      <c r="I304" s="399"/>
    </row>
    <row r="305" spans="6:9" ht="13.8" x14ac:dyDescent="0.25">
      <c r="F305" s="321"/>
      <c r="G305" s="45"/>
      <c r="H305" s="103"/>
      <c r="I305" s="399"/>
    </row>
    <row r="306" spans="6:9" ht="13.8" x14ac:dyDescent="0.25">
      <c r="F306" s="321"/>
      <c r="G306" s="45"/>
      <c r="H306" s="103"/>
      <c r="I306" s="399"/>
    </row>
    <row r="307" spans="6:9" ht="13.8" x14ac:dyDescent="0.25">
      <c r="F307" s="321"/>
      <c r="G307" s="45"/>
      <c r="H307" s="103"/>
      <c r="I307" s="399"/>
    </row>
    <row r="308" spans="6:9" ht="13.8" x14ac:dyDescent="0.25">
      <c r="F308" s="321"/>
      <c r="G308" s="45"/>
      <c r="H308" s="103"/>
      <c r="I308" s="399"/>
    </row>
    <row r="309" spans="6:9" ht="13.8" x14ac:dyDescent="0.25">
      <c r="F309" s="321"/>
      <c r="G309" s="45"/>
      <c r="H309" s="103"/>
      <c r="I309" s="399"/>
    </row>
    <row r="310" spans="6:9" ht="13.8" x14ac:dyDescent="0.25">
      <c r="F310" s="321"/>
      <c r="G310" s="45"/>
      <c r="H310" s="103"/>
      <c r="I310" s="399"/>
    </row>
    <row r="311" spans="6:9" ht="13.8" x14ac:dyDescent="0.25">
      <c r="F311" s="321"/>
      <c r="G311" s="45"/>
      <c r="H311" s="103"/>
      <c r="I311" s="399"/>
    </row>
    <row r="312" spans="6:9" ht="13.8" x14ac:dyDescent="0.25">
      <c r="F312" s="321"/>
      <c r="G312" s="45"/>
      <c r="H312" s="103"/>
      <c r="I312" s="399"/>
    </row>
    <row r="313" spans="6:9" ht="13.8" x14ac:dyDescent="0.25">
      <c r="F313" s="321"/>
      <c r="G313" s="45"/>
      <c r="H313" s="103"/>
      <c r="I313" s="399"/>
    </row>
    <row r="314" spans="6:9" ht="13.8" x14ac:dyDescent="0.25">
      <c r="F314" s="321"/>
      <c r="G314" s="45"/>
      <c r="H314" s="103"/>
      <c r="I314" s="399"/>
    </row>
    <row r="315" spans="6:9" ht="13.8" x14ac:dyDescent="0.25">
      <c r="F315" s="321"/>
      <c r="G315" s="45"/>
      <c r="H315" s="103"/>
      <c r="I315" s="399"/>
    </row>
    <row r="316" spans="6:9" ht="13.8" x14ac:dyDescent="0.25">
      <c r="F316" s="321"/>
      <c r="G316" s="45"/>
      <c r="H316" s="103"/>
      <c r="I316" s="399"/>
    </row>
    <row r="317" spans="6:9" ht="13.8" x14ac:dyDescent="0.25">
      <c r="F317" s="321"/>
      <c r="G317" s="45"/>
      <c r="H317" s="103"/>
      <c r="I317" s="399"/>
    </row>
    <row r="318" spans="6:9" ht="13.8" x14ac:dyDescent="0.25">
      <c r="F318" s="321"/>
      <c r="G318" s="45"/>
      <c r="H318" s="103"/>
      <c r="I318" s="399"/>
    </row>
    <row r="319" spans="6:9" ht="13.8" x14ac:dyDescent="0.25">
      <c r="F319" s="321"/>
      <c r="G319" s="45"/>
      <c r="H319" s="103"/>
      <c r="I319" s="399"/>
    </row>
    <row r="320" spans="6:9" ht="13.8" x14ac:dyDescent="0.25">
      <c r="F320" s="321"/>
      <c r="G320" s="45"/>
      <c r="H320" s="103"/>
      <c r="I320" s="399"/>
    </row>
    <row r="321" spans="6:9" ht="13.8" x14ac:dyDescent="0.25">
      <c r="F321" s="321"/>
      <c r="G321" s="45"/>
      <c r="H321" s="103"/>
      <c r="I321" s="399"/>
    </row>
    <row r="322" spans="6:9" ht="13.8" x14ac:dyDescent="0.25">
      <c r="F322" s="321"/>
      <c r="G322" s="45"/>
      <c r="H322" s="103"/>
      <c r="I322" s="399"/>
    </row>
    <row r="323" spans="6:9" ht="13.8" x14ac:dyDescent="0.25">
      <c r="F323" s="321"/>
      <c r="G323" s="45"/>
      <c r="H323" s="103"/>
      <c r="I323" s="399"/>
    </row>
    <row r="324" spans="6:9" ht="13.8" x14ac:dyDescent="0.25">
      <c r="F324" s="321"/>
      <c r="G324" s="45"/>
      <c r="H324" s="103"/>
      <c r="I324" s="399"/>
    </row>
    <row r="325" spans="6:9" ht="13.8" x14ac:dyDescent="0.25">
      <c r="F325" s="321"/>
      <c r="G325" s="45"/>
      <c r="H325" s="103"/>
      <c r="I325" s="399"/>
    </row>
    <row r="326" spans="6:9" ht="13.8" x14ac:dyDescent="0.25">
      <c r="F326" s="321"/>
      <c r="G326" s="45"/>
      <c r="H326" s="103"/>
      <c r="I326" s="399"/>
    </row>
    <row r="327" spans="6:9" ht="13.8" x14ac:dyDescent="0.25">
      <c r="F327" s="321"/>
      <c r="G327" s="45"/>
      <c r="H327" s="103"/>
      <c r="I327" s="399"/>
    </row>
    <row r="328" spans="6:9" ht="13.8" x14ac:dyDescent="0.25">
      <c r="F328" s="321"/>
      <c r="G328" s="45"/>
      <c r="H328" s="103"/>
      <c r="I328" s="399"/>
    </row>
    <row r="329" spans="6:9" ht="13.8" x14ac:dyDescent="0.25">
      <c r="F329" s="321"/>
      <c r="G329" s="45"/>
      <c r="H329" s="103"/>
      <c r="I329" s="399"/>
    </row>
    <row r="330" spans="6:9" ht="13.8" x14ac:dyDescent="0.25">
      <c r="F330" s="321"/>
      <c r="G330" s="45"/>
      <c r="H330" s="103"/>
      <c r="I330" s="399"/>
    </row>
    <row r="331" spans="6:9" ht="13.8" x14ac:dyDescent="0.25">
      <c r="F331" s="321"/>
      <c r="G331" s="45"/>
      <c r="H331" s="103"/>
      <c r="I331" s="399"/>
    </row>
    <row r="332" spans="6:9" ht="13.8" x14ac:dyDescent="0.25">
      <c r="F332" s="321"/>
      <c r="G332" s="45"/>
      <c r="H332" s="103"/>
      <c r="I332" s="399"/>
    </row>
    <row r="333" spans="6:9" ht="13.8" x14ac:dyDescent="0.25">
      <c r="F333" s="321"/>
      <c r="G333" s="45"/>
      <c r="H333" s="103"/>
      <c r="I333" s="399"/>
    </row>
    <row r="334" spans="6:9" ht="13.8" x14ac:dyDescent="0.25">
      <c r="F334" s="321"/>
      <c r="G334" s="45"/>
      <c r="H334" s="103"/>
      <c r="I334" s="399"/>
    </row>
    <row r="335" spans="6:9" ht="13.8" x14ac:dyDescent="0.25">
      <c r="F335" s="321"/>
      <c r="G335" s="45"/>
      <c r="H335" s="103"/>
      <c r="I335" s="399"/>
    </row>
    <row r="336" spans="6:9" ht="13.8" x14ac:dyDescent="0.25">
      <c r="F336" s="321"/>
      <c r="G336" s="45"/>
      <c r="H336" s="103"/>
      <c r="I336" s="399"/>
    </row>
    <row r="337" spans="6:9" ht="13.8" x14ac:dyDescent="0.25">
      <c r="F337" s="321"/>
      <c r="G337" s="45"/>
      <c r="H337" s="103"/>
      <c r="I337" s="399"/>
    </row>
    <row r="338" spans="6:9" ht="13.8" x14ac:dyDescent="0.25">
      <c r="F338" s="321"/>
      <c r="G338" s="45"/>
      <c r="H338" s="103"/>
      <c r="I338" s="399"/>
    </row>
    <row r="339" spans="6:9" ht="13.8" x14ac:dyDescent="0.25">
      <c r="F339" s="321"/>
      <c r="G339" s="45"/>
      <c r="H339" s="103"/>
      <c r="I339" s="399"/>
    </row>
    <row r="340" spans="6:9" ht="13.8" x14ac:dyDescent="0.25">
      <c r="F340" s="321"/>
      <c r="G340" s="45"/>
      <c r="H340" s="103"/>
      <c r="I340" s="399"/>
    </row>
    <row r="341" spans="6:9" ht="13.8" x14ac:dyDescent="0.25">
      <c r="F341" s="321"/>
      <c r="G341" s="45"/>
      <c r="H341" s="103"/>
      <c r="I341" s="399"/>
    </row>
    <row r="342" spans="6:9" ht="13.8" x14ac:dyDescent="0.25">
      <c r="F342" s="321"/>
      <c r="G342" s="45"/>
      <c r="H342" s="103"/>
      <c r="I342" s="399"/>
    </row>
    <row r="343" spans="6:9" ht="13.8" x14ac:dyDescent="0.25">
      <c r="F343" s="321"/>
      <c r="G343" s="45"/>
      <c r="H343" s="103"/>
      <c r="I343" s="399"/>
    </row>
    <row r="344" spans="6:9" ht="13.8" x14ac:dyDescent="0.25">
      <c r="F344" s="321"/>
      <c r="G344" s="45"/>
      <c r="H344" s="103"/>
      <c r="I344" s="399"/>
    </row>
    <row r="345" spans="6:9" ht="13.8" x14ac:dyDescent="0.25">
      <c r="F345" s="321"/>
      <c r="G345" s="45"/>
      <c r="H345" s="103"/>
      <c r="I345" s="399"/>
    </row>
    <row r="346" spans="6:9" ht="13.8" x14ac:dyDescent="0.25">
      <c r="F346" s="321"/>
      <c r="G346" s="45"/>
      <c r="H346" s="103"/>
      <c r="I346" s="399"/>
    </row>
    <row r="347" spans="6:9" ht="13.8" x14ac:dyDescent="0.25">
      <c r="F347" s="321"/>
      <c r="G347" s="45"/>
      <c r="H347" s="103"/>
      <c r="I347" s="399"/>
    </row>
    <row r="348" spans="6:9" ht="13.8" x14ac:dyDescent="0.25">
      <c r="F348" s="321"/>
      <c r="G348" s="45"/>
      <c r="H348" s="103"/>
      <c r="I348" s="399"/>
    </row>
    <row r="349" spans="6:9" ht="13.8" x14ac:dyDescent="0.25">
      <c r="F349" s="321"/>
      <c r="G349" s="45"/>
      <c r="H349" s="103"/>
      <c r="I349" s="399"/>
    </row>
    <row r="350" spans="6:9" ht="13.8" x14ac:dyDescent="0.25">
      <c r="F350" s="321"/>
      <c r="G350" s="45"/>
      <c r="H350" s="103"/>
      <c r="I350" s="399"/>
    </row>
    <row r="351" spans="6:9" ht="13.8" x14ac:dyDescent="0.25">
      <c r="F351" s="321"/>
      <c r="G351" s="45"/>
      <c r="H351" s="103"/>
      <c r="I351" s="399"/>
    </row>
    <row r="352" spans="6:9" ht="13.8" x14ac:dyDescent="0.25">
      <c r="F352" s="321"/>
      <c r="G352" s="45"/>
      <c r="H352" s="103"/>
      <c r="I352" s="399"/>
    </row>
    <row r="353" spans="6:9" ht="13.8" x14ac:dyDescent="0.25">
      <c r="F353" s="321"/>
      <c r="G353" s="45"/>
      <c r="H353" s="103"/>
      <c r="I353" s="399"/>
    </row>
    <row r="354" spans="6:9" ht="13.8" x14ac:dyDescent="0.25">
      <c r="F354" s="321"/>
      <c r="G354" s="45"/>
      <c r="H354" s="103"/>
      <c r="I354" s="399"/>
    </row>
    <row r="355" spans="6:9" ht="13.8" x14ac:dyDescent="0.25">
      <c r="F355" s="321"/>
      <c r="G355" s="45"/>
      <c r="H355" s="103"/>
      <c r="I355" s="399"/>
    </row>
    <row r="356" spans="6:9" ht="13.8" x14ac:dyDescent="0.25">
      <c r="F356" s="321"/>
      <c r="G356" s="45"/>
      <c r="H356" s="103"/>
      <c r="I356" s="399"/>
    </row>
    <row r="357" spans="6:9" ht="13.8" x14ac:dyDescent="0.25">
      <c r="F357" s="321"/>
      <c r="G357" s="45"/>
      <c r="H357" s="103"/>
      <c r="I357" s="399"/>
    </row>
    <row r="358" spans="6:9" ht="13.8" x14ac:dyDescent="0.25">
      <c r="F358" s="321"/>
      <c r="G358" s="45"/>
      <c r="H358" s="103"/>
      <c r="I358" s="399"/>
    </row>
    <row r="359" spans="6:9" ht="13.8" x14ac:dyDescent="0.25">
      <c r="F359" s="321"/>
      <c r="G359" s="45"/>
      <c r="H359" s="103"/>
      <c r="I359" s="399"/>
    </row>
    <row r="360" spans="6:9" ht="13.8" x14ac:dyDescent="0.25">
      <c r="F360" s="321"/>
      <c r="G360" s="45"/>
      <c r="H360" s="103"/>
      <c r="I360" s="399"/>
    </row>
    <row r="361" spans="6:9" ht="13.8" x14ac:dyDescent="0.25">
      <c r="F361" s="321"/>
      <c r="G361" s="45"/>
      <c r="H361" s="103"/>
      <c r="I361" s="399"/>
    </row>
    <row r="362" spans="6:9" ht="13.8" x14ac:dyDescent="0.25">
      <c r="F362" s="321"/>
      <c r="G362" s="45"/>
      <c r="H362" s="103"/>
      <c r="I362" s="399"/>
    </row>
    <row r="363" spans="6:9" ht="13.8" x14ac:dyDescent="0.25">
      <c r="F363" s="321"/>
      <c r="G363" s="45"/>
      <c r="H363" s="103"/>
      <c r="I363" s="399"/>
    </row>
    <row r="364" spans="6:9" ht="13.8" x14ac:dyDescent="0.25">
      <c r="F364" s="321"/>
      <c r="G364" s="45"/>
      <c r="H364" s="103"/>
      <c r="I364" s="399"/>
    </row>
    <row r="365" spans="6:9" ht="13.8" x14ac:dyDescent="0.25">
      <c r="F365" s="321"/>
      <c r="G365" s="45"/>
      <c r="H365" s="103"/>
      <c r="I365" s="399"/>
    </row>
    <row r="366" spans="6:9" ht="13.8" x14ac:dyDescent="0.25">
      <c r="F366" s="321"/>
      <c r="G366" s="45"/>
      <c r="H366" s="103"/>
      <c r="I366" s="399"/>
    </row>
    <row r="367" spans="6:9" ht="13.8" x14ac:dyDescent="0.25">
      <c r="F367" s="321"/>
      <c r="G367" s="45"/>
      <c r="H367" s="103"/>
      <c r="I367" s="399"/>
    </row>
    <row r="368" spans="6:9" ht="13.8" x14ac:dyDescent="0.25">
      <c r="F368" s="321"/>
      <c r="G368" s="45"/>
      <c r="H368" s="103"/>
      <c r="I368" s="399"/>
    </row>
    <row r="369" spans="6:9" ht="13.8" x14ac:dyDescent="0.25">
      <c r="F369" s="321"/>
      <c r="G369" s="45"/>
      <c r="H369" s="103"/>
      <c r="I369" s="399"/>
    </row>
    <row r="370" spans="6:9" ht="13.8" x14ac:dyDescent="0.25">
      <c r="F370" s="321"/>
      <c r="G370" s="45"/>
      <c r="H370" s="103"/>
      <c r="I370" s="399"/>
    </row>
    <row r="371" spans="6:9" ht="13.8" x14ac:dyDescent="0.25">
      <c r="F371" s="321"/>
      <c r="G371" s="45"/>
      <c r="H371" s="103"/>
      <c r="I371" s="399"/>
    </row>
    <row r="372" spans="6:9" ht="13.8" x14ac:dyDescent="0.25">
      <c r="F372" s="321"/>
      <c r="G372" s="45"/>
      <c r="H372" s="103"/>
      <c r="I372" s="399"/>
    </row>
    <row r="373" spans="6:9" ht="13.8" x14ac:dyDescent="0.25">
      <c r="F373" s="321"/>
      <c r="G373" s="45"/>
      <c r="H373" s="103"/>
      <c r="I373" s="399"/>
    </row>
    <row r="374" spans="6:9" ht="13.8" x14ac:dyDescent="0.25">
      <c r="F374" s="321"/>
      <c r="G374" s="45"/>
      <c r="H374" s="103"/>
      <c r="I374" s="399"/>
    </row>
    <row r="375" spans="6:9" ht="13.8" x14ac:dyDescent="0.25">
      <c r="F375" s="321"/>
      <c r="G375" s="45"/>
      <c r="H375" s="103"/>
      <c r="I375" s="399"/>
    </row>
    <row r="376" spans="6:9" ht="13.8" x14ac:dyDescent="0.25">
      <c r="F376" s="321"/>
      <c r="G376" s="45"/>
      <c r="H376" s="103"/>
      <c r="I376" s="399"/>
    </row>
    <row r="377" spans="6:9" ht="13.8" x14ac:dyDescent="0.25">
      <c r="F377" s="321"/>
      <c r="G377" s="45"/>
      <c r="H377" s="103"/>
      <c r="I377" s="399"/>
    </row>
    <row r="378" spans="6:9" ht="13.8" x14ac:dyDescent="0.25">
      <c r="F378" s="321"/>
      <c r="G378" s="45"/>
      <c r="H378" s="103"/>
      <c r="I378" s="399"/>
    </row>
    <row r="379" spans="6:9" ht="13.8" x14ac:dyDescent="0.25">
      <c r="F379" s="321"/>
      <c r="G379" s="45"/>
      <c r="H379" s="103"/>
      <c r="I379" s="399"/>
    </row>
    <row r="380" spans="6:9" ht="13.8" x14ac:dyDescent="0.25">
      <c r="F380" s="321"/>
      <c r="G380" s="45"/>
      <c r="H380" s="103"/>
      <c r="I380" s="399"/>
    </row>
    <row r="381" spans="6:9" ht="13.8" x14ac:dyDescent="0.25">
      <c r="F381" s="321"/>
      <c r="G381" s="45"/>
      <c r="H381" s="103"/>
      <c r="I381" s="399"/>
    </row>
    <row r="382" spans="6:9" ht="13.8" x14ac:dyDescent="0.25">
      <c r="F382" s="321"/>
      <c r="G382" s="45"/>
      <c r="H382" s="103"/>
      <c r="I382" s="399"/>
    </row>
    <row r="383" spans="6:9" ht="13.8" x14ac:dyDescent="0.25">
      <c r="F383" s="321"/>
      <c r="G383" s="45"/>
      <c r="H383" s="103"/>
      <c r="I383" s="399"/>
    </row>
    <row r="384" spans="6:9" ht="13.8" x14ac:dyDescent="0.25">
      <c r="F384" s="321"/>
      <c r="G384" s="45"/>
      <c r="H384" s="103"/>
      <c r="I384" s="399"/>
    </row>
    <row r="385" spans="6:9" ht="13.8" x14ac:dyDescent="0.25">
      <c r="F385" s="321"/>
      <c r="G385" s="45"/>
      <c r="H385" s="103"/>
      <c r="I385" s="399"/>
    </row>
    <row r="386" spans="6:9" ht="13.8" x14ac:dyDescent="0.25">
      <c r="F386" s="321"/>
      <c r="G386" s="45"/>
      <c r="H386" s="103"/>
      <c r="I386" s="399"/>
    </row>
    <row r="387" spans="6:9" ht="13.8" x14ac:dyDescent="0.25">
      <c r="F387" s="321"/>
      <c r="G387" s="45"/>
      <c r="H387" s="103"/>
      <c r="I387" s="399"/>
    </row>
    <row r="388" spans="6:9" ht="13.8" x14ac:dyDescent="0.25">
      <c r="F388" s="321"/>
      <c r="G388" s="45"/>
      <c r="H388" s="103"/>
      <c r="I388" s="399"/>
    </row>
    <row r="389" spans="6:9" ht="13.8" x14ac:dyDescent="0.25">
      <c r="F389" s="321"/>
      <c r="G389" s="45"/>
      <c r="H389" s="103"/>
      <c r="I389" s="399"/>
    </row>
    <row r="390" spans="6:9" ht="13.8" x14ac:dyDescent="0.25">
      <c r="F390" s="321"/>
      <c r="G390" s="45"/>
      <c r="H390" s="103"/>
      <c r="I390" s="399"/>
    </row>
    <row r="391" spans="6:9" ht="13.8" x14ac:dyDescent="0.25">
      <c r="F391" s="321"/>
      <c r="G391" s="45"/>
      <c r="H391" s="103"/>
      <c r="I391" s="399"/>
    </row>
    <row r="392" spans="6:9" ht="13.8" x14ac:dyDescent="0.25">
      <c r="F392" s="321"/>
      <c r="G392" s="45"/>
      <c r="H392" s="103"/>
      <c r="I392" s="399"/>
    </row>
    <row r="393" spans="6:9" ht="13.8" x14ac:dyDescent="0.25">
      <c r="F393" s="321"/>
      <c r="G393" s="45"/>
      <c r="H393" s="103"/>
      <c r="I393" s="399"/>
    </row>
    <row r="394" spans="6:9" ht="13.8" x14ac:dyDescent="0.25">
      <c r="F394" s="321"/>
      <c r="G394" s="45"/>
      <c r="H394" s="103"/>
      <c r="I394" s="399"/>
    </row>
    <row r="395" spans="6:9" ht="13.8" x14ac:dyDescent="0.25">
      <c r="F395" s="321"/>
      <c r="G395" s="45"/>
      <c r="H395" s="103"/>
      <c r="I395" s="399"/>
    </row>
    <row r="396" spans="6:9" ht="13.8" x14ac:dyDescent="0.25">
      <c r="F396" s="321"/>
      <c r="G396" s="45"/>
      <c r="H396" s="103"/>
      <c r="I396" s="399"/>
    </row>
    <row r="397" spans="6:9" ht="13.8" x14ac:dyDescent="0.25">
      <c r="F397" s="321"/>
      <c r="G397" s="45"/>
      <c r="H397" s="103"/>
      <c r="I397" s="399"/>
    </row>
    <row r="398" spans="6:9" ht="13.8" x14ac:dyDescent="0.25">
      <c r="F398" s="321"/>
      <c r="G398" s="45"/>
      <c r="H398" s="103"/>
      <c r="I398" s="399"/>
    </row>
    <row r="399" spans="6:9" ht="13.8" x14ac:dyDescent="0.25">
      <c r="F399" s="321"/>
      <c r="G399" s="45"/>
      <c r="H399" s="103"/>
      <c r="I399" s="399"/>
    </row>
    <row r="400" spans="6:9" ht="13.8" x14ac:dyDescent="0.25">
      <c r="F400" s="321"/>
      <c r="G400" s="45"/>
      <c r="H400" s="103"/>
      <c r="I400" s="399"/>
    </row>
    <row r="401" spans="6:9" ht="13.8" x14ac:dyDescent="0.25">
      <c r="F401" s="321"/>
      <c r="G401" s="45"/>
      <c r="H401" s="103"/>
      <c r="I401" s="399"/>
    </row>
    <row r="402" spans="6:9" ht="13.8" x14ac:dyDescent="0.25">
      <c r="F402" s="321"/>
      <c r="G402" s="45"/>
      <c r="H402" s="103"/>
      <c r="I402" s="399"/>
    </row>
    <row r="403" spans="6:9" ht="13.8" x14ac:dyDescent="0.25">
      <c r="F403" s="321"/>
      <c r="G403" s="45"/>
      <c r="H403" s="103"/>
      <c r="I403" s="399"/>
    </row>
    <row r="404" spans="6:9" ht="13.8" x14ac:dyDescent="0.25">
      <c r="F404" s="321"/>
      <c r="G404" s="45"/>
      <c r="H404" s="103"/>
      <c r="I404" s="399"/>
    </row>
    <row r="405" spans="6:9" ht="13.8" x14ac:dyDescent="0.25">
      <c r="F405" s="321"/>
      <c r="G405" s="45"/>
      <c r="H405" s="103"/>
      <c r="I405" s="399"/>
    </row>
    <row r="406" spans="6:9" ht="13.8" x14ac:dyDescent="0.25">
      <c r="F406" s="321"/>
      <c r="G406" s="45"/>
      <c r="H406" s="103"/>
      <c r="I406" s="399"/>
    </row>
    <row r="407" spans="6:9" ht="13.8" x14ac:dyDescent="0.25">
      <c r="F407" s="321"/>
      <c r="G407" s="45"/>
      <c r="H407" s="103"/>
      <c r="I407" s="399"/>
    </row>
    <row r="408" spans="6:9" ht="13.8" x14ac:dyDescent="0.25">
      <c r="F408" s="321"/>
      <c r="G408" s="45"/>
      <c r="H408" s="103"/>
      <c r="I408" s="399"/>
    </row>
    <row r="409" spans="6:9" ht="13.8" x14ac:dyDescent="0.25">
      <c r="F409" s="321"/>
      <c r="G409" s="45"/>
      <c r="H409" s="103"/>
      <c r="I409" s="399"/>
    </row>
    <row r="410" spans="6:9" ht="13.8" x14ac:dyDescent="0.25">
      <c r="F410" s="321"/>
      <c r="G410" s="45"/>
      <c r="H410" s="103"/>
      <c r="I410" s="399"/>
    </row>
    <row r="411" spans="6:9" ht="13.8" x14ac:dyDescent="0.25">
      <c r="F411" s="321"/>
      <c r="G411" s="45"/>
      <c r="H411" s="103"/>
      <c r="I411" s="399"/>
    </row>
    <row r="412" spans="6:9" ht="13.8" x14ac:dyDescent="0.25">
      <c r="F412" s="321"/>
      <c r="G412" s="45"/>
      <c r="H412" s="103"/>
      <c r="I412" s="399"/>
    </row>
    <row r="413" spans="6:9" ht="13.8" x14ac:dyDescent="0.25">
      <c r="F413" s="321"/>
      <c r="G413" s="45"/>
      <c r="H413" s="103"/>
      <c r="I413" s="399"/>
    </row>
    <row r="414" spans="6:9" ht="13.8" x14ac:dyDescent="0.25">
      <c r="F414" s="321"/>
      <c r="G414" s="45"/>
      <c r="H414" s="103"/>
      <c r="I414" s="399"/>
    </row>
    <row r="415" spans="6:9" ht="13.8" x14ac:dyDescent="0.25">
      <c r="F415" s="321"/>
      <c r="G415" s="45"/>
      <c r="H415" s="103"/>
      <c r="I415" s="399"/>
    </row>
    <row r="416" spans="6:9" ht="13.8" x14ac:dyDescent="0.25">
      <c r="F416" s="321"/>
      <c r="G416" s="45"/>
      <c r="H416" s="103"/>
      <c r="I416" s="399"/>
    </row>
    <row r="417" spans="6:9" ht="13.8" x14ac:dyDescent="0.25">
      <c r="F417" s="321"/>
      <c r="G417" s="45"/>
      <c r="H417" s="103"/>
      <c r="I417" s="399"/>
    </row>
    <row r="418" spans="6:9" ht="13.8" x14ac:dyDescent="0.25">
      <c r="F418" s="321"/>
      <c r="G418" s="45"/>
      <c r="H418" s="103"/>
      <c r="I418" s="399"/>
    </row>
    <row r="419" spans="6:9" ht="13.8" x14ac:dyDescent="0.25">
      <c r="F419" s="321"/>
      <c r="G419" s="45"/>
      <c r="H419" s="103"/>
      <c r="I419" s="399"/>
    </row>
    <row r="420" spans="6:9" ht="13.8" x14ac:dyDescent="0.25">
      <c r="F420" s="321"/>
      <c r="G420" s="45"/>
      <c r="H420" s="103"/>
      <c r="I420" s="399"/>
    </row>
    <row r="421" spans="6:9" ht="13.8" x14ac:dyDescent="0.25">
      <c r="F421" s="321"/>
      <c r="G421" s="45"/>
      <c r="H421" s="103"/>
      <c r="I421" s="399"/>
    </row>
    <row r="422" spans="6:9" ht="13.8" x14ac:dyDescent="0.25">
      <c r="F422" s="321"/>
      <c r="G422" s="45"/>
      <c r="H422" s="103"/>
      <c r="I422" s="399"/>
    </row>
    <row r="423" spans="6:9" ht="13.8" x14ac:dyDescent="0.25">
      <c r="F423" s="321"/>
      <c r="G423" s="45"/>
      <c r="H423" s="103"/>
      <c r="I423" s="399"/>
    </row>
    <row r="424" spans="6:9" ht="13.8" x14ac:dyDescent="0.25">
      <c r="F424" s="321"/>
      <c r="G424" s="45"/>
      <c r="H424" s="103"/>
      <c r="I424" s="399"/>
    </row>
    <row r="425" spans="6:9" ht="13.8" x14ac:dyDescent="0.25">
      <c r="F425" s="321"/>
      <c r="G425" s="45"/>
      <c r="H425" s="103"/>
      <c r="I425" s="399"/>
    </row>
    <row r="426" spans="6:9" ht="13.8" x14ac:dyDescent="0.25">
      <c r="F426" s="321"/>
      <c r="G426" s="45"/>
      <c r="H426" s="103"/>
      <c r="I426" s="399"/>
    </row>
    <row r="427" spans="6:9" ht="13.8" x14ac:dyDescent="0.25">
      <c r="F427" s="321"/>
      <c r="G427" s="45"/>
      <c r="H427" s="103"/>
      <c r="I427" s="399"/>
    </row>
    <row r="428" spans="6:9" ht="13.8" x14ac:dyDescent="0.25">
      <c r="F428" s="321"/>
      <c r="G428" s="45"/>
      <c r="H428" s="103"/>
      <c r="I428" s="399"/>
    </row>
    <row r="429" spans="6:9" ht="13.8" x14ac:dyDescent="0.25">
      <c r="F429" s="321"/>
      <c r="G429" s="45"/>
      <c r="H429" s="103"/>
      <c r="I429" s="399"/>
    </row>
    <row r="430" spans="6:9" ht="13.8" x14ac:dyDescent="0.25">
      <c r="F430" s="321"/>
      <c r="G430" s="45"/>
      <c r="H430" s="103"/>
      <c r="I430" s="399"/>
    </row>
    <row r="431" spans="6:9" ht="13.8" x14ac:dyDescent="0.25">
      <c r="F431" s="321"/>
      <c r="G431" s="45"/>
      <c r="H431" s="103"/>
      <c r="I431" s="399"/>
    </row>
    <row r="432" spans="6:9" ht="13.8" x14ac:dyDescent="0.25">
      <c r="F432" s="321"/>
      <c r="G432" s="45"/>
      <c r="H432" s="103"/>
      <c r="I432" s="399"/>
    </row>
    <row r="433" spans="6:9" ht="13.8" x14ac:dyDescent="0.25">
      <c r="F433" s="321"/>
      <c r="G433" s="45"/>
      <c r="H433" s="103"/>
      <c r="I433" s="399"/>
    </row>
    <row r="434" spans="6:9" ht="13.8" x14ac:dyDescent="0.25">
      <c r="F434" s="321"/>
      <c r="G434" s="45"/>
      <c r="H434" s="103"/>
      <c r="I434" s="399"/>
    </row>
    <row r="435" spans="6:9" ht="13.8" x14ac:dyDescent="0.25">
      <c r="F435" s="321"/>
      <c r="G435" s="45"/>
      <c r="H435" s="103"/>
      <c r="I435" s="399"/>
    </row>
    <row r="436" spans="6:9" ht="13.8" x14ac:dyDescent="0.25">
      <c r="F436" s="321"/>
      <c r="G436" s="45"/>
      <c r="H436" s="103"/>
      <c r="I436" s="399"/>
    </row>
    <row r="437" spans="6:9" ht="13.8" x14ac:dyDescent="0.25">
      <c r="F437" s="321"/>
      <c r="G437" s="45"/>
      <c r="H437" s="103"/>
      <c r="I437" s="399"/>
    </row>
    <row r="438" spans="6:9" ht="13.8" x14ac:dyDescent="0.25">
      <c r="F438" s="321"/>
      <c r="G438" s="45"/>
      <c r="H438" s="103"/>
      <c r="I438" s="399"/>
    </row>
    <row r="439" spans="6:9" ht="13.8" x14ac:dyDescent="0.25">
      <c r="F439" s="321"/>
      <c r="G439" s="45"/>
      <c r="H439" s="103"/>
      <c r="I439" s="399"/>
    </row>
    <row r="440" spans="6:9" ht="13.8" x14ac:dyDescent="0.25">
      <c r="F440" s="321"/>
      <c r="G440" s="45"/>
      <c r="H440" s="103"/>
      <c r="I440" s="399"/>
    </row>
    <row r="441" spans="6:9" ht="13.8" x14ac:dyDescent="0.25">
      <c r="F441" s="321"/>
      <c r="G441" s="45"/>
      <c r="H441" s="103"/>
      <c r="I441" s="399"/>
    </row>
    <row r="442" spans="6:9" ht="13.8" x14ac:dyDescent="0.25">
      <c r="F442" s="321"/>
      <c r="G442" s="45"/>
      <c r="H442" s="103"/>
      <c r="I442" s="399"/>
    </row>
    <row r="443" spans="6:9" ht="13.8" x14ac:dyDescent="0.25">
      <c r="F443" s="321"/>
      <c r="G443" s="45"/>
      <c r="H443" s="103"/>
      <c r="I443" s="399"/>
    </row>
    <row r="444" spans="6:9" ht="13.8" x14ac:dyDescent="0.25">
      <c r="F444" s="321"/>
      <c r="G444" s="45"/>
      <c r="H444" s="103"/>
      <c r="I444" s="399"/>
    </row>
    <row r="445" spans="6:9" ht="13.8" x14ac:dyDescent="0.25">
      <c r="F445" s="321"/>
      <c r="G445" s="45"/>
      <c r="H445" s="103"/>
      <c r="I445" s="399"/>
    </row>
    <row r="446" spans="6:9" ht="13.8" x14ac:dyDescent="0.25">
      <c r="F446" s="321"/>
      <c r="G446" s="45"/>
      <c r="H446" s="103"/>
      <c r="I446" s="399"/>
    </row>
    <row r="447" spans="6:9" ht="13.8" x14ac:dyDescent="0.25">
      <c r="F447" s="321"/>
      <c r="G447" s="45"/>
      <c r="H447" s="103"/>
      <c r="I447" s="399"/>
    </row>
    <row r="448" spans="6:9" ht="13.8" x14ac:dyDescent="0.25">
      <c r="F448" s="321"/>
      <c r="G448" s="45"/>
      <c r="H448" s="103"/>
      <c r="I448" s="399"/>
    </row>
    <row r="449" spans="6:9" ht="13.8" x14ac:dyDescent="0.25">
      <c r="F449" s="321"/>
      <c r="G449" s="45"/>
      <c r="H449" s="103"/>
      <c r="I449" s="399"/>
    </row>
    <row r="450" spans="6:9" ht="13.8" x14ac:dyDescent="0.25">
      <c r="F450" s="321"/>
      <c r="G450" s="45"/>
      <c r="H450" s="103"/>
      <c r="I450" s="399"/>
    </row>
    <row r="451" spans="6:9" ht="13.8" x14ac:dyDescent="0.25">
      <c r="F451" s="321"/>
      <c r="G451" s="45"/>
      <c r="H451" s="103"/>
      <c r="I451" s="399"/>
    </row>
    <row r="452" spans="6:9" ht="13.8" x14ac:dyDescent="0.25">
      <c r="F452" s="321"/>
      <c r="G452" s="45"/>
      <c r="H452" s="103"/>
      <c r="I452" s="399"/>
    </row>
    <row r="453" spans="6:9" ht="13.8" x14ac:dyDescent="0.25">
      <c r="F453" s="321"/>
      <c r="G453" s="45"/>
      <c r="H453" s="103"/>
      <c r="I453" s="399"/>
    </row>
    <row r="454" spans="6:9" ht="13.8" x14ac:dyDescent="0.25">
      <c r="F454" s="321"/>
      <c r="G454" s="45"/>
      <c r="H454" s="103"/>
      <c r="I454" s="399"/>
    </row>
    <row r="455" spans="6:9" ht="13.8" x14ac:dyDescent="0.25">
      <c r="F455" s="321"/>
      <c r="G455" s="45"/>
      <c r="H455" s="103"/>
      <c r="I455" s="399"/>
    </row>
    <row r="456" spans="6:9" ht="13.8" x14ac:dyDescent="0.25">
      <c r="F456" s="321"/>
      <c r="G456" s="45"/>
      <c r="H456" s="103"/>
      <c r="I456" s="399"/>
    </row>
    <row r="457" spans="6:9" ht="13.8" x14ac:dyDescent="0.25">
      <c r="F457" s="321"/>
      <c r="G457" s="45"/>
      <c r="H457" s="103"/>
      <c r="I457" s="399"/>
    </row>
    <row r="458" spans="6:9" ht="13.8" x14ac:dyDescent="0.25">
      <c r="F458" s="321"/>
      <c r="G458" s="45"/>
      <c r="H458" s="103"/>
      <c r="I458" s="399"/>
    </row>
    <row r="459" spans="6:9" ht="13.8" x14ac:dyDescent="0.25">
      <c r="F459" s="321"/>
      <c r="G459" s="45"/>
      <c r="H459" s="103"/>
      <c r="I459" s="399"/>
    </row>
    <row r="460" spans="6:9" ht="13.8" x14ac:dyDescent="0.25">
      <c r="F460" s="321"/>
      <c r="G460" s="45"/>
      <c r="H460" s="103"/>
      <c r="I460" s="399"/>
    </row>
    <row r="461" spans="6:9" ht="13.8" x14ac:dyDescent="0.25">
      <c r="F461" s="321"/>
      <c r="G461" s="45"/>
      <c r="H461" s="103"/>
      <c r="I461" s="399"/>
    </row>
    <row r="462" spans="6:9" ht="13.8" x14ac:dyDescent="0.25">
      <c r="F462" s="321"/>
      <c r="G462" s="45"/>
      <c r="H462" s="103"/>
      <c r="I462" s="399"/>
    </row>
    <row r="463" spans="6:9" ht="13.8" x14ac:dyDescent="0.25">
      <c r="F463" s="321"/>
      <c r="G463" s="45"/>
      <c r="H463" s="103"/>
      <c r="I463" s="399"/>
    </row>
    <row r="464" spans="6:9" ht="13.8" x14ac:dyDescent="0.25">
      <c r="F464" s="321"/>
      <c r="G464" s="45"/>
      <c r="H464" s="103"/>
      <c r="I464" s="399"/>
    </row>
    <row r="465" spans="6:9" ht="13.8" x14ac:dyDescent="0.25">
      <c r="F465" s="321"/>
      <c r="G465" s="45"/>
      <c r="H465" s="103"/>
      <c r="I465" s="399"/>
    </row>
    <row r="466" spans="6:9" ht="13.8" x14ac:dyDescent="0.25">
      <c r="F466" s="321"/>
      <c r="G466" s="45"/>
      <c r="H466" s="103"/>
      <c r="I466" s="399"/>
    </row>
    <row r="467" spans="6:9" ht="13.8" x14ac:dyDescent="0.25">
      <c r="F467" s="321"/>
      <c r="G467" s="45"/>
      <c r="H467" s="103"/>
      <c r="I467" s="399"/>
    </row>
    <row r="468" spans="6:9" ht="13.8" x14ac:dyDescent="0.25">
      <c r="F468" s="321"/>
      <c r="G468" s="45"/>
      <c r="H468" s="103"/>
      <c r="I468" s="399"/>
    </row>
    <row r="469" spans="6:9" ht="13.8" x14ac:dyDescent="0.25">
      <c r="F469" s="321"/>
      <c r="G469" s="45"/>
      <c r="H469" s="103"/>
      <c r="I469" s="399"/>
    </row>
    <row r="470" spans="6:9" ht="13.8" x14ac:dyDescent="0.25">
      <c r="F470" s="321"/>
      <c r="G470" s="45"/>
      <c r="H470" s="103"/>
      <c r="I470" s="399"/>
    </row>
    <row r="471" spans="6:9" ht="13.8" x14ac:dyDescent="0.25">
      <c r="F471" s="321"/>
      <c r="G471" s="45"/>
      <c r="H471" s="103"/>
      <c r="I471" s="399"/>
    </row>
    <row r="472" spans="6:9" ht="13.8" x14ac:dyDescent="0.25">
      <c r="F472" s="321"/>
      <c r="G472" s="45"/>
      <c r="H472" s="103"/>
      <c r="I472" s="399"/>
    </row>
    <row r="473" spans="6:9" ht="13.8" x14ac:dyDescent="0.25">
      <c r="F473" s="321"/>
      <c r="G473" s="45"/>
      <c r="H473" s="103"/>
      <c r="I473" s="399"/>
    </row>
    <row r="474" spans="6:9" ht="13.8" x14ac:dyDescent="0.25">
      <c r="F474" s="321"/>
      <c r="G474" s="45"/>
      <c r="H474" s="103"/>
      <c r="I474" s="399"/>
    </row>
    <row r="475" spans="6:9" ht="13.8" x14ac:dyDescent="0.25">
      <c r="F475" s="321"/>
      <c r="G475" s="45"/>
      <c r="H475" s="103"/>
      <c r="I475" s="399"/>
    </row>
    <row r="476" spans="6:9" ht="13.8" x14ac:dyDescent="0.25">
      <c r="F476" s="321"/>
      <c r="G476" s="45"/>
      <c r="H476" s="103"/>
      <c r="I476" s="399"/>
    </row>
    <row r="477" spans="6:9" ht="13.8" x14ac:dyDescent="0.25">
      <c r="F477" s="321"/>
      <c r="G477" s="45"/>
      <c r="H477" s="103"/>
      <c r="I477" s="399"/>
    </row>
    <row r="478" spans="6:9" ht="13.8" x14ac:dyDescent="0.25">
      <c r="F478" s="321"/>
      <c r="G478" s="45"/>
      <c r="H478" s="103"/>
      <c r="I478" s="399"/>
    </row>
    <row r="479" spans="6:9" ht="13.8" x14ac:dyDescent="0.25">
      <c r="F479" s="321"/>
      <c r="G479" s="45"/>
      <c r="H479" s="103"/>
      <c r="I479" s="399"/>
    </row>
    <row r="480" spans="6:9" ht="13.8" x14ac:dyDescent="0.25">
      <c r="F480" s="321"/>
      <c r="G480" s="45"/>
      <c r="H480" s="103"/>
      <c r="I480" s="399"/>
    </row>
    <row r="481" spans="6:9" ht="13.8" x14ac:dyDescent="0.25">
      <c r="F481" s="321"/>
      <c r="G481" s="45"/>
      <c r="H481" s="103"/>
      <c r="I481" s="399"/>
    </row>
    <row r="482" spans="6:9" ht="13.8" x14ac:dyDescent="0.25">
      <c r="F482" s="321"/>
      <c r="G482" s="45"/>
      <c r="H482" s="103"/>
      <c r="I482" s="399"/>
    </row>
    <row r="483" spans="6:9" ht="13.8" x14ac:dyDescent="0.25">
      <c r="F483" s="321"/>
      <c r="G483" s="45"/>
      <c r="H483" s="103"/>
      <c r="I483" s="399"/>
    </row>
    <row r="484" spans="6:9" ht="13.8" x14ac:dyDescent="0.25">
      <c r="F484" s="321"/>
      <c r="G484" s="45"/>
      <c r="H484" s="103"/>
      <c r="I484" s="399"/>
    </row>
    <row r="485" spans="6:9" ht="13.8" x14ac:dyDescent="0.25">
      <c r="F485" s="321"/>
      <c r="G485" s="45"/>
      <c r="H485" s="103"/>
      <c r="I485" s="399"/>
    </row>
    <row r="486" spans="6:9" ht="13.8" x14ac:dyDescent="0.25">
      <c r="F486" s="321"/>
      <c r="G486" s="45"/>
      <c r="H486" s="103"/>
      <c r="I486" s="399"/>
    </row>
    <row r="487" spans="6:9" ht="13.8" x14ac:dyDescent="0.25">
      <c r="F487" s="321"/>
      <c r="G487" s="45"/>
      <c r="H487" s="103"/>
      <c r="I487" s="399"/>
    </row>
    <row r="488" spans="6:9" ht="13.8" x14ac:dyDescent="0.25">
      <c r="F488" s="321"/>
      <c r="G488" s="45"/>
      <c r="H488" s="103"/>
      <c r="I488" s="399"/>
    </row>
    <row r="489" spans="6:9" ht="13.8" x14ac:dyDescent="0.25">
      <c r="F489" s="321"/>
      <c r="G489" s="45"/>
      <c r="H489" s="103"/>
      <c r="I489" s="399"/>
    </row>
    <row r="490" spans="6:9" ht="13.8" x14ac:dyDescent="0.25">
      <c r="F490" s="321"/>
      <c r="G490" s="45"/>
      <c r="H490" s="103"/>
      <c r="I490" s="399"/>
    </row>
    <row r="491" spans="6:9" ht="13.8" x14ac:dyDescent="0.25">
      <c r="F491" s="321"/>
      <c r="G491" s="45"/>
      <c r="H491" s="103"/>
      <c r="I491" s="399"/>
    </row>
    <row r="492" spans="6:9" ht="13.8" x14ac:dyDescent="0.25">
      <c r="F492" s="321"/>
      <c r="G492" s="45"/>
      <c r="H492" s="103"/>
      <c r="I492" s="399"/>
    </row>
    <row r="493" spans="6:9" ht="13.8" x14ac:dyDescent="0.25">
      <c r="F493" s="321"/>
      <c r="G493" s="45"/>
      <c r="H493" s="103"/>
      <c r="I493" s="399"/>
    </row>
    <row r="494" spans="6:9" ht="13.8" x14ac:dyDescent="0.25">
      <c r="F494" s="321"/>
      <c r="G494" s="45"/>
      <c r="H494" s="103"/>
      <c r="I494" s="399"/>
    </row>
    <row r="495" spans="6:9" ht="13.8" x14ac:dyDescent="0.25">
      <c r="F495" s="321"/>
      <c r="G495" s="45"/>
      <c r="H495" s="103"/>
      <c r="I495" s="399"/>
    </row>
    <row r="496" spans="6:9" ht="13.8" x14ac:dyDescent="0.25">
      <c r="F496" s="321"/>
      <c r="G496" s="45"/>
      <c r="H496" s="103"/>
      <c r="I496" s="399"/>
    </row>
    <row r="497" spans="6:9" ht="13.8" x14ac:dyDescent="0.25">
      <c r="F497" s="321"/>
      <c r="G497" s="45"/>
      <c r="H497" s="103"/>
      <c r="I497" s="399"/>
    </row>
    <row r="498" spans="6:9" ht="13.8" x14ac:dyDescent="0.25">
      <c r="F498" s="321"/>
      <c r="G498" s="45"/>
      <c r="H498" s="103"/>
      <c r="I498" s="399"/>
    </row>
    <row r="499" spans="6:9" ht="13.8" x14ac:dyDescent="0.25">
      <c r="F499" s="321"/>
      <c r="G499" s="45"/>
      <c r="H499" s="103"/>
      <c r="I499" s="399"/>
    </row>
    <row r="500" spans="6:9" ht="13.8" x14ac:dyDescent="0.25">
      <c r="F500" s="321"/>
      <c r="G500" s="45"/>
      <c r="H500" s="103"/>
      <c r="I500" s="399"/>
    </row>
    <row r="501" spans="6:9" ht="13.8" x14ac:dyDescent="0.25">
      <c r="F501" s="321"/>
      <c r="G501" s="45"/>
      <c r="H501" s="103"/>
      <c r="I501" s="399"/>
    </row>
    <row r="502" spans="6:9" ht="13.8" x14ac:dyDescent="0.25">
      <c r="F502" s="321"/>
      <c r="G502" s="45"/>
      <c r="H502" s="103"/>
      <c r="I502" s="399"/>
    </row>
    <row r="503" spans="6:9" ht="13.8" x14ac:dyDescent="0.25">
      <c r="F503" s="321"/>
      <c r="G503" s="45"/>
      <c r="H503" s="103"/>
      <c r="I503" s="399"/>
    </row>
    <row r="504" spans="6:9" ht="13.8" x14ac:dyDescent="0.25">
      <c r="F504" s="321"/>
      <c r="G504" s="45"/>
      <c r="H504" s="103"/>
      <c r="I504" s="399"/>
    </row>
    <row r="505" spans="6:9" ht="13.8" x14ac:dyDescent="0.25">
      <c r="F505" s="321"/>
      <c r="G505" s="45"/>
      <c r="H505" s="103"/>
      <c r="I505" s="399"/>
    </row>
    <row r="506" spans="6:9" ht="13.8" x14ac:dyDescent="0.25">
      <c r="F506" s="321"/>
      <c r="G506" s="45"/>
      <c r="H506" s="103"/>
      <c r="I506" s="399"/>
    </row>
    <row r="507" spans="6:9" ht="13.8" x14ac:dyDescent="0.25">
      <c r="F507" s="321"/>
      <c r="G507" s="45"/>
      <c r="H507" s="103"/>
      <c r="I507" s="399"/>
    </row>
    <row r="508" spans="6:9" ht="13.8" x14ac:dyDescent="0.25">
      <c r="F508" s="321"/>
      <c r="G508" s="45"/>
      <c r="H508" s="103"/>
      <c r="I508" s="399"/>
    </row>
    <row r="509" spans="6:9" ht="13.8" x14ac:dyDescent="0.25">
      <c r="F509" s="321"/>
      <c r="G509" s="45"/>
      <c r="H509" s="103"/>
      <c r="I509" s="399"/>
    </row>
    <row r="510" spans="6:9" ht="13.8" x14ac:dyDescent="0.25">
      <c r="F510" s="321"/>
      <c r="G510" s="45"/>
      <c r="H510" s="103"/>
      <c r="I510" s="399"/>
    </row>
    <row r="511" spans="6:9" ht="13.8" x14ac:dyDescent="0.25">
      <c r="F511" s="321"/>
      <c r="G511" s="45"/>
      <c r="H511" s="103"/>
      <c r="I511" s="399"/>
    </row>
    <row r="512" spans="6:9" ht="13.8" x14ac:dyDescent="0.25">
      <c r="F512" s="321"/>
      <c r="G512" s="45"/>
      <c r="H512" s="103"/>
      <c r="I512" s="399"/>
    </row>
    <row r="513" spans="6:9" ht="13.8" x14ac:dyDescent="0.25">
      <c r="F513" s="321"/>
      <c r="G513" s="45"/>
      <c r="H513" s="103"/>
      <c r="I513" s="399"/>
    </row>
    <row r="514" spans="6:9" ht="13.8" x14ac:dyDescent="0.25">
      <c r="F514" s="321"/>
      <c r="G514" s="45"/>
      <c r="H514" s="103"/>
      <c r="I514" s="399"/>
    </row>
    <row r="515" spans="6:9" ht="13.8" x14ac:dyDescent="0.25">
      <c r="F515" s="321"/>
      <c r="G515" s="45"/>
      <c r="H515" s="103"/>
      <c r="I515" s="399"/>
    </row>
    <row r="516" spans="6:9" ht="13.8" x14ac:dyDescent="0.25">
      <c r="F516" s="321"/>
      <c r="G516" s="45"/>
      <c r="H516" s="103"/>
      <c r="I516" s="399"/>
    </row>
    <row r="517" spans="6:9" ht="13.8" x14ac:dyDescent="0.25">
      <c r="F517" s="321"/>
      <c r="G517" s="45"/>
      <c r="H517" s="103"/>
      <c r="I517" s="399"/>
    </row>
    <row r="518" spans="6:9" ht="13.8" x14ac:dyDescent="0.25">
      <c r="F518" s="321"/>
      <c r="G518" s="45"/>
      <c r="H518" s="103"/>
      <c r="I518" s="399"/>
    </row>
    <row r="519" spans="6:9" ht="13.8" x14ac:dyDescent="0.25">
      <c r="F519" s="321"/>
      <c r="G519" s="45"/>
      <c r="H519" s="103"/>
      <c r="I519" s="399"/>
    </row>
    <row r="520" spans="6:9" ht="13.8" x14ac:dyDescent="0.25">
      <c r="F520" s="321"/>
      <c r="G520" s="45"/>
      <c r="H520" s="103"/>
      <c r="I520" s="399"/>
    </row>
    <row r="521" spans="6:9" ht="13.8" x14ac:dyDescent="0.25">
      <c r="F521" s="321"/>
      <c r="G521" s="45"/>
      <c r="H521" s="103"/>
      <c r="I521" s="399"/>
    </row>
    <row r="522" spans="6:9" ht="13.8" x14ac:dyDescent="0.25">
      <c r="F522" s="321"/>
      <c r="G522" s="45"/>
      <c r="H522" s="103"/>
      <c r="I522" s="399"/>
    </row>
    <row r="523" spans="6:9" ht="13.8" x14ac:dyDescent="0.25">
      <c r="F523" s="321"/>
      <c r="G523" s="45"/>
      <c r="H523" s="103"/>
      <c r="I523" s="399"/>
    </row>
    <row r="524" spans="6:9" ht="13.8" x14ac:dyDescent="0.25">
      <c r="F524" s="321"/>
      <c r="G524" s="45"/>
      <c r="H524" s="103"/>
      <c r="I524" s="399"/>
    </row>
    <row r="525" spans="6:9" ht="13.8" x14ac:dyDescent="0.25">
      <c r="F525" s="321"/>
      <c r="G525" s="45"/>
      <c r="H525" s="103"/>
      <c r="I525" s="399"/>
    </row>
    <row r="526" spans="6:9" ht="13.8" x14ac:dyDescent="0.25">
      <c r="F526" s="321"/>
      <c r="G526" s="45"/>
      <c r="H526" s="103"/>
      <c r="I526" s="399"/>
    </row>
    <row r="527" spans="6:9" ht="13.8" x14ac:dyDescent="0.25">
      <c r="F527" s="321"/>
      <c r="G527" s="45"/>
      <c r="H527" s="103"/>
      <c r="I527" s="399"/>
    </row>
    <row r="528" spans="6:9" ht="13.8" x14ac:dyDescent="0.25">
      <c r="F528" s="321"/>
      <c r="G528" s="45"/>
      <c r="H528" s="103"/>
      <c r="I528" s="399"/>
    </row>
    <row r="529" spans="6:9" ht="13.8" x14ac:dyDescent="0.25">
      <c r="F529" s="321"/>
      <c r="G529" s="45"/>
      <c r="H529" s="103"/>
      <c r="I529" s="399"/>
    </row>
    <row r="530" spans="6:9" ht="13.8" x14ac:dyDescent="0.25">
      <c r="F530" s="321"/>
      <c r="G530" s="45"/>
      <c r="H530" s="103"/>
      <c r="I530" s="399"/>
    </row>
    <row r="531" spans="6:9" ht="13.8" x14ac:dyDescent="0.25">
      <c r="F531" s="321"/>
      <c r="G531" s="45"/>
      <c r="H531" s="103"/>
      <c r="I531" s="399"/>
    </row>
    <row r="532" spans="6:9" ht="13.8" x14ac:dyDescent="0.25">
      <c r="F532" s="321"/>
      <c r="G532" s="45"/>
      <c r="H532" s="103"/>
      <c r="I532" s="399"/>
    </row>
    <row r="533" spans="6:9" ht="13.8" x14ac:dyDescent="0.25">
      <c r="F533" s="321"/>
      <c r="G533" s="45"/>
      <c r="H533" s="103"/>
      <c r="I533" s="399"/>
    </row>
    <row r="534" spans="6:9" ht="13.8" x14ac:dyDescent="0.25">
      <c r="F534" s="321"/>
      <c r="G534" s="45"/>
      <c r="H534" s="103"/>
      <c r="I534" s="399"/>
    </row>
    <row r="535" spans="6:9" ht="13.8" x14ac:dyDescent="0.25">
      <c r="F535" s="321"/>
      <c r="G535" s="45"/>
      <c r="H535" s="103"/>
      <c r="I535" s="399"/>
    </row>
    <row r="536" spans="6:9" ht="13.8" x14ac:dyDescent="0.25">
      <c r="F536" s="321"/>
      <c r="G536" s="45"/>
      <c r="H536" s="103"/>
      <c r="I536" s="399"/>
    </row>
    <row r="537" spans="6:9" ht="13.8" x14ac:dyDescent="0.25">
      <c r="F537" s="321"/>
      <c r="G537" s="45"/>
      <c r="H537" s="103"/>
      <c r="I537" s="399"/>
    </row>
    <row r="538" spans="6:9" ht="13.8" x14ac:dyDescent="0.25">
      <c r="F538" s="321"/>
      <c r="G538" s="45"/>
      <c r="H538" s="103"/>
      <c r="I538" s="399"/>
    </row>
    <row r="539" spans="6:9" ht="13.8" x14ac:dyDescent="0.25">
      <c r="F539" s="321"/>
      <c r="G539" s="45"/>
      <c r="H539" s="103"/>
      <c r="I539" s="399"/>
    </row>
    <row r="540" spans="6:9" ht="13.8" x14ac:dyDescent="0.25">
      <c r="F540" s="321"/>
      <c r="G540" s="45"/>
      <c r="H540" s="103"/>
      <c r="I540" s="399"/>
    </row>
    <row r="541" spans="6:9" ht="13.8" x14ac:dyDescent="0.25">
      <c r="F541" s="321"/>
      <c r="G541" s="45"/>
      <c r="H541" s="103"/>
      <c r="I541" s="399"/>
    </row>
    <row r="542" spans="6:9" ht="13.8" x14ac:dyDescent="0.25">
      <c r="F542" s="321"/>
      <c r="G542" s="45"/>
      <c r="H542" s="103"/>
      <c r="I542" s="399"/>
    </row>
    <row r="543" spans="6:9" ht="13.8" x14ac:dyDescent="0.25">
      <c r="F543" s="321"/>
      <c r="G543" s="45"/>
      <c r="H543" s="103"/>
      <c r="I543" s="399"/>
    </row>
    <row r="544" spans="6:9" ht="13.8" x14ac:dyDescent="0.25">
      <c r="F544" s="321"/>
      <c r="G544" s="45"/>
      <c r="H544" s="103"/>
      <c r="I544" s="399"/>
    </row>
    <row r="545" spans="6:9" ht="13.8" x14ac:dyDescent="0.25">
      <c r="F545" s="321"/>
      <c r="G545" s="45"/>
      <c r="H545" s="103"/>
      <c r="I545" s="399"/>
    </row>
    <row r="546" spans="6:9" ht="13.8" x14ac:dyDescent="0.25">
      <c r="F546" s="321"/>
      <c r="G546" s="45"/>
      <c r="H546" s="103"/>
      <c r="I546" s="399"/>
    </row>
    <row r="547" spans="6:9" ht="13.8" x14ac:dyDescent="0.25">
      <c r="F547" s="321"/>
      <c r="G547" s="45"/>
      <c r="H547" s="103"/>
      <c r="I547" s="399"/>
    </row>
    <row r="548" spans="6:9" ht="13.8" x14ac:dyDescent="0.25">
      <c r="F548" s="321"/>
      <c r="G548" s="45"/>
      <c r="H548" s="103"/>
      <c r="I548" s="399"/>
    </row>
    <row r="549" spans="6:9" ht="13.8" x14ac:dyDescent="0.25">
      <c r="F549" s="321"/>
      <c r="G549" s="45"/>
      <c r="H549" s="103"/>
      <c r="I549" s="399"/>
    </row>
    <row r="550" spans="6:9" ht="13.8" x14ac:dyDescent="0.25">
      <c r="F550" s="321"/>
      <c r="G550" s="45"/>
      <c r="H550" s="103"/>
      <c r="I550" s="399"/>
    </row>
    <row r="551" spans="6:9" ht="13.8" x14ac:dyDescent="0.25">
      <c r="F551" s="321"/>
      <c r="G551" s="45"/>
      <c r="H551" s="103"/>
      <c r="I551" s="399"/>
    </row>
    <row r="552" spans="6:9" ht="13.8" x14ac:dyDescent="0.25">
      <c r="F552" s="321"/>
      <c r="G552" s="45"/>
      <c r="H552" s="103"/>
      <c r="I552" s="399"/>
    </row>
    <row r="553" spans="6:9" ht="13.8" x14ac:dyDescent="0.25">
      <c r="F553" s="321"/>
      <c r="G553" s="45"/>
      <c r="H553" s="103"/>
      <c r="I553" s="399"/>
    </row>
    <row r="554" spans="6:9" ht="13.8" x14ac:dyDescent="0.25">
      <c r="F554" s="321"/>
      <c r="G554" s="45"/>
      <c r="H554" s="103"/>
      <c r="I554" s="399"/>
    </row>
    <row r="555" spans="6:9" ht="13.8" x14ac:dyDescent="0.25">
      <c r="F555" s="321"/>
      <c r="G555" s="45"/>
      <c r="H555" s="103"/>
      <c r="I555" s="399"/>
    </row>
    <row r="556" spans="6:9" ht="13.8" x14ac:dyDescent="0.25">
      <c r="F556" s="321"/>
      <c r="G556" s="45"/>
      <c r="H556" s="103"/>
      <c r="I556" s="399"/>
    </row>
    <row r="557" spans="6:9" ht="13.8" x14ac:dyDescent="0.25">
      <c r="F557" s="321"/>
      <c r="G557" s="45"/>
      <c r="H557" s="103"/>
      <c r="I557" s="399"/>
    </row>
    <row r="558" spans="6:9" ht="13.8" x14ac:dyDescent="0.25">
      <c r="F558" s="321"/>
      <c r="G558" s="45"/>
      <c r="H558" s="103"/>
      <c r="I558" s="399"/>
    </row>
    <row r="559" spans="6:9" ht="13.8" x14ac:dyDescent="0.25">
      <c r="F559" s="321"/>
      <c r="G559" s="45"/>
      <c r="H559" s="103"/>
      <c r="I559" s="399"/>
    </row>
    <row r="560" spans="6:9" ht="13.8" x14ac:dyDescent="0.25">
      <c r="F560" s="321"/>
      <c r="G560" s="45"/>
      <c r="H560" s="103"/>
      <c r="I560" s="399"/>
    </row>
    <row r="561" spans="6:9" ht="13.8" x14ac:dyDescent="0.25">
      <c r="F561" s="321"/>
      <c r="G561" s="45"/>
      <c r="H561" s="103"/>
      <c r="I561" s="399"/>
    </row>
    <row r="562" spans="6:9" ht="13.8" x14ac:dyDescent="0.25">
      <c r="F562" s="321"/>
      <c r="G562" s="45"/>
      <c r="H562" s="103"/>
      <c r="I562" s="399"/>
    </row>
    <row r="563" spans="6:9" ht="13.8" x14ac:dyDescent="0.25">
      <c r="F563" s="321"/>
      <c r="G563" s="45"/>
      <c r="H563" s="103"/>
      <c r="I563" s="399"/>
    </row>
    <row r="564" spans="6:9" ht="13.8" x14ac:dyDescent="0.25">
      <c r="F564" s="321"/>
      <c r="G564" s="45"/>
      <c r="H564" s="103"/>
      <c r="I564" s="399"/>
    </row>
    <row r="565" spans="6:9" ht="13.8" x14ac:dyDescent="0.25">
      <c r="F565" s="321"/>
      <c r="G565" s="45"/>
      <c r="H565" s="103"/>
      <c r="I565" s="399"/>
    </row>
    <row r="566" spans="6:9" ht="13.8" x14ac:dyDescent="0.25">
      <c r="F566" s="321"/>
      <c r="G566" s="45"/>
      <c r="H566" s="103"/>
      <c r="I566" s="399"/>
    </row>
    <row r="567" spans="6:9" ht="13.8" x14ac:dyDescent="0.25">
      <c r="F567" s="321"/>
      <c r="G567" s="45"/>
      <c r="H567" s="103"/>
      <c r="I567" s="399"/>
    </row>
    <row r="568" spans="6:9" ht="13.8" x14ac:dyDescent="0.25">
      <c r="F568" s="321"/>
      <c r="G568" s="45"/>
      <c r="H568" s="103"/>
      <c r="I568" s="399"/>
    </row>
    <row r="569" spans="6:9" ht="13.8" x14ac:dyDescent="0.25">
      <c r="F569" s="321"/>
      <c r="G569" s="45"/>
      <c r="H569" s="103"/>
      <c r="I569" s="399"/>
    </row>
    <row r="570" spans="6:9" ht="13.8" x14ac:dyDescent="0.25">
      <c r="F570" s="321"/>
      <c r="G570" s="45"/>
      <c r="H570" s="103"/>
      <c r="I570" s="399"/>
    </row>
    <row r="571" spans="6:9" ht="13.8" x14ac:dyDescent="0.25">
      <c r="F571" s="321"/>
      <c r="G571" s="45"/>
      <c r="H571" s="103"/>
      <c r="I571" s="399"/>
    </row>
    <row r="572" spans="6:9" ht="13.8" x14ac:dyDescent="0.25">
      <c r="F572" s="321"/>
      <c r="G572" s="45"/>
      <c r="H572" s="103"/>
      <c r="I572" s="399"/>
    </row>
    <row r="573" spans="6:9" ht="13.8" x14ac:dyDescent="0.25">
      <c r="F573" s="321"/>
      <c r="G573" s="45"/>
      <c r="H573" s="103"/>
      <c r="I573" s="399"/>
    </row>
    <row r="574" spans="6:9" ht="13.8" x14ac:dyDescent="0.25">
      <c r="F574" s="321"/>
      <c r="G574" s="45"/>
      <c r="H574" s="103"/>
      <c r="I574" s="399"/>
    </row>
    <row r="575" spans="6:9" ht="13.8" x14ac:dyDescent="0.25">
      <c r="F575" s="321"/>
      <c r="G575" s="45"/>
      <c r="H575" s="103"/>
      <c r="I575" s="399"/>
    </row>
    <row r="576" spans="6:9" ht="13.8" x14ac:dyDescent="0.25">
      <c r="F576" s="321"/>
      <c r="G576" s="45"/>
      <c r="H576" s="103"/>
      <c r="I576" s="399"/>
    </row>
    <row r="577" spans="6:9" ht="13.8" x14ac:dyDescent="0.25">
      <c r="F577" s="321"/>
      <c r="G577" s="45"/>
      <c r="H577" s="103"/>
      <c r="I577" s="399"/>
    </row>
    <row r="578" spans="6:9" ht="13.8" x14ac:dyDescent="0.25">
      <c r="F578" s="321"/>
      <c r="G578" s="45"/>
      <c r="H578" s="103"/>
      <c r="I578" s="399"/>
    </row>
    <row r="579" spans="6:9" ht="13.8" x14ac:dyDescent="0.25">
      <c r="F579" s="321"/>
      <c r="G579" s="45"/>
      <c r="H579" s="103"/>
      <c r="I579" s="399"/>
    </row>
    <row r="580" spans="6:9" ht="13.8" x14ac:dyDescent="0.25">
      <c r="F580" s="321"/>
      <c r="G580" s="45"/>
      <c r="H580" s="103"/>
      <c r="I580" s="399"/>
    </row>
    <row r="581" spans="6:9" ht="13.8" x14ac:dyDescent="0.25">
      <c r="F581" s="321"/>
      <c r="G581" s="45"/>
      <c r="H581" s="103"/>
      <c r="I581" s="399"/>
    </row>
    <row r="582" spans="6:9" ht="13.8" x14ac:dyDescent="0.25">
      <c r="F582" s="321"/>
      <c r="G582" s="45"/>
      <c r="H582" s="103"/>
      <c r="I582" s="399"/>
    </row>
    <row r="583" spans="6:9" ht="13.8" x14ac:dyDescent="0.25">
      <c r="F583" s="321"/>
      <c r="G583" s="45"/>
      <c r="H583" s="103"/>
      <c r="I583" s="399"/>
    </row>
    <row r="584" spans="6:9" ht="13.8" x14ac:dyDescent="0.25">
      <c r="F584" s="321"/>
      <c r="G584" s="45"/>
      <c r="H584" s="103"/>
      <c r="I584" s="399"/>
    </row>
    <row r="585" spans="6:9" ht="13.8" x14ac:dyDescent="0.25">
      <c r="F585" s="321"/>
      <c r="G585" s="45"/>
      <c r="H585" s="103"/>
      <c r="I585" s="399"/>
    </row>
    <row r="586" spans="6:9" ht="13.8" x14ac:dyDescent="0.25">
      <c r="F586" s="321"/>
      <c r="G586" s="45"/>
      <c r="H586" s="103"/>
      <c r="I586" s="399"/>
    </row>
    <row r="587" spans="6:9" ht="13.8" x14ac:dyDescent="0.25">
      <c r="F587" s="321"/>
      <c r="G587" s="45"/>
      <c r="H587" s="103"/>
      <c r="I587" s="399"/>
    </row>
    <row r="588" spans="6:9" ht="13.8" x14ac:dyDescent="0.25">
      <c r="F588" s="321"/>
      <c r="G588" s="45"/>
      <c r="H588" s="103"/>
      <c r="I588" s="399"/>
    </row>
    <row r="589" spans="6:9" ht="13.8" x14ac:dyDescent="0.25">
      <c r="F589" s="321"/>
      <c r="G589" s="45"/>
      <c r="H589" s="103"/>
      <c r="I589" s="399"/>
    </row>
    <row r="590" spans="6:9" ht="13.8" x14ac:dyDescent="0.25">
      <c r="F590" s="321"/>
      <c r="G590" s="45"/>
      <c r="H590" s="103"/>
      <c r="I590" s="399"/>
    </row>
    <row r="591" spans="6:9" ht="13.8" x14ac:dyDescent="0.25">
      <c r="F591" s="321"/>
      <c r="G591" s="45"/>
      <c r="H591" s="103"/>
      <c r="I591" s="399"/>
    </row>
    <row r="592" spans="6:9" ht="13.8" x14ac:dyDescent="0.25">
      <c r="F592" s="321"/>
      <c r="G592" s="45"/>
      <c r="H592" s="103"/>
      <c r="I592" s="399"/>
    </row>
    <row r="593" spans="6:9" ht="13.8" x14ac:dyDescent="0.25">
      <c r="F593" s="321"/>
      <c r="G593" s="45"/>
      <c r="H593" s="103"/>
      <c r="I593" s="399"/>
    </row>
    <row r="594" spans="6:9" ht="13.8" x14ac:dyDescent="0.25">
      <c r="F594" s="321"/>
      <c r="G594" s="45"/>
      <c r="H594" s="103"/>
      <c r="I594" s="399"/>
    </row>
    <row r="595" spans="6:9" ht="13.8" x14ac:dyDescent="0.25">
      <c r="F595" s="321"/>
      <c r="G595" s="45"/>
      <c r="H595" s="103"/>
      <c r="I595" s="399"/>
    </row>
    <row r="596" spans="6:9" ht="13.8" x14ac:dyDescent="0.25">
      <c r="F596" s="321"/>
      <c r="G596" s="45"/>
      <c r="H596" s="103"/>
      <c r="I596" s="399"/>
    </row>
    <row r="597" spans="6:9" ht="13.8" x14ac:dyDescent="0.25">
      <c r="F597" s="321"/>
      <c r="G597" s="45"/>
      <c r="H597" s="103"/>
      <c r="I597" s="399"/>
    </row>
    <row r="598" spans="6:9" ht="13.8" x14ac:dyDescent="0.25">
      <c r="F598" s="321"/>
      <c r="G598" s="45"/>
      <c r="H598" s="103"/>
      <c r="I598" s="399"/>
    </row>
    <row r="599" spans="6:9" ht="13.8" x14ac:dyDescent="0.25">
      <c r="F599" s="321"/>
      <c r="G599" s="45"/>
      <c r="H599" s="103"/>
      <c r="I599" s="399"/>
    </row>
    <row r="600" spans="6:9" ht="13.8" x14ac:dyDescent="0.25">
      <c r="F600" s="321"/>
      <c r="G600" s="45"/>
      <c r="H600" s="103"/>
      <c r="I600" s="399"/>
    </row>
    <row r="601" spans="6:9" ht="13.8" x14ac:dyDescent="0.25">
      <c r="F601" s="321"/>
      <c r="G601" s="45"/>
      <c r="H601" s="103"/>
      <c r="I601" s="399"/>
    </row>
    <row r="602" spans="6:9" ht="13.8" x14ac:dyDescent="0.25">
      <c r="F602" s="321"/>
      <c r="G602" s="45"/>
      <c r="H602" s="103"/>
      <c r="I602" s="399"/>
    </row>
    <row r="603" spans="6:9" ht="13.8" x14ac:dyDescent="0.25">
      <c r="F603" s="321"/>
      <c r="G603" s="45"/>
      <c r="H603" s="103"/>
      <c r="I603" s="399"/>
    </row>
    <row r="604" spans="6:9" ht="13.8" x14ac:dyDescent="0.25">
      <c r="F604" s="321"/>
      <c r="G604" s="45"/>
      <c r="H604" s="103"/>
      <c r="I604" s="399"/>
    </row>
    <row r="605" spans="6:9" ht="13.8" x14ac:dyDescent="0.25">
      <c r="F605" s="321"/>
      <c r="G605" s="45"/>
      <c r="H605" s="103"/>
      <c r="I605" s="399"/>
    </row>
    <row r="606" spans="6:9" ht="13.8" x14ac:dyDescent="0.25">
      <c r="F606" s="321"/>
      <c r="G606" s="45"/>
      <c r="H606" s="103"/>
      <c r="I606" s="399"/>
    </row>
    <row r="607" spans="6:9" ht="13.8" x14ac:dyDescent="0.25">
      <c r="F607" s="321"/>
      <c r="G607" s="45"/>
      <c r="H607" s="103"/>
      <c r="I607" s="399"/>
    </row>
    <row r="608" spans="6:9" ht="13.8" x14ac:dyDescent="0.25">
      <c r="F608" s="321"/>
      <c r="G608" s="45"/>
      <c r="H608" s="103"/>
      <c r="I608" s="399"/>
    </row>
    <row r="609" spans="6:9" ht="13.8" x14ac:dyDescent="0.25">
      <c r="F609" s="321"/>
      <c r="G609" s="45"/>
      <c r="H609" s="103"/>
      <c r="I609" s="399"/>
    </row>
    <row r="610" spans="6:9" ht="13.8" x14ac:dyDescent="0.25">
      <c r="F610" s="321"/>
      <c r="G610" s="45"/>
      <c r="H610" s="103"/>
      <c r="I610" s="399"/>
    </row>
    <row r="611" spans="6:9" ht="13.8" x14ac:dyDescent="0.25">
      <c r="F611" s="321"/>
      <c r="G611" s="45"/>
      <c r="H611" s="103"/>
      <c r="I611" s="399"/>
    </row>
    <row r="612" spans="6:9" ht="13.8" x14ac:dyDescent="0.25">
      <c r="F612" s="321"/>
      <c r="G612" s="45"/>
      <c r="H612" s="103"/>
      <c r="I612" s="399"/>
    </row>
    <row r="613" spans="6:9" ht="13.8" x14ac:dyDescent="0.25">
      <c r="F613" s="321"/>
      <c r="G613" s="45"/>
      <c r="H613" s="103"/>
      <c r="I613" s="399"/>
    </row>
    <row r="614" spans="6:9" ht="13.8" x14ac:dyDescent="0.25">
      <c r="F614" s="321"/>
      <c r="G614" s="45"/>
      <c r="H614" s="103"/>
      <c r="I614" s="399"/>
    </row>
    <row r="615" spans="6:9" ht="13.8" x14ac:dyDescent="0.25">
      <c r="F615" s="321"/>
      <c r="G615" s="45"/>
      <c r="H615" s="103"/>
      <c r="I615" s="399"/>
    </row>
    <row r="616" spans="6:9" ht="13.8" x14ac:dyDescent="0.25">
      <c r="F616" s="321"/>
      <c r="G616" s="45"/>
      <c r="H616" s="103"/>
      <c r="I616" s="399"/>
    </row>
    <row r="617" spans="6:9" ht="13.8" x14ac:dyDescent="0.25">
      <c r="F617" s="321"/>
      <c r="G617" s="45"/>
      <c r="H617" s="103"/>
      <c r="I617" s="399"/>
    </row>
    <row r="618" spans="6:9" ht="13.8" x14ac:dyDescent="0.25">
      <c r="F618" s="321"/>
      <c r="G618" s="45"/>
      <c r="H618" s="103"/>
      <c r="I618" s="399"/>
    </row>
    <row r="619" spans="6:9" ht="13.8" x14ac:dyDescent="0.25">
      <c r="F619" s="321"/>
      <c r="G619" s="45"/>
      <c r="H619" s="103"/>
      <c r="I619" s="399"/>
    </row>
    <row r="620" spans="6:9" ht="13.8" x14ac:dyDescent="0.25">
      <c r="F620" s="321"/>
      <c r="G620" s="45"/>
      <c r="H620" s="103"/>
      <c r="I620" s="399"/>
    </row>
    <row r="621" spans="6:9" ht="13.8" x14ac:dyDescent="0.25">
      <c r="F621" s="321"/>
      <c r="G621" s="45"/>
      <c r="H621" s="103"/>
      <c r="I621" s="399"/>
    </row>
    <row r="622" spans="6:9" ht="13.8" x14ac:dyDescent="0.25">
      <c r="F622" s="321"/>
      <c r="G622" s="45"/>
      <c r="H622" s="103"/>
      <c r="I622" s="399"/>
    </row>
    <row r="623" spans="6:9" ht="13.8" x14ac:dyDescent="0.25">
      <c r="F623" s="321"/>
      <c r="G623" s="45"/>
      <c r="H623" s="103"/>
      <c r="I623" s="399"/>
    </row>
    <row r="624" spans="6:9" ht="13.8" x14ac:dyDescent="0.25">
      <c r="F624" s="321"/>
      <c r="G624" s="45"/>
      <c r="H624" s="103"/>
      <c r="I624" s="399"/>
    </row>
    <row r="625" spans="6:9" ht="13.8" x14ac:dyDescent="0.25">
      <c r="F625" s="321"/>
      <c r="G625" s="45"/>
      <c r="H625" s="103"/>
      <c r="I625" s="399"/>
    </row>
    <row r="626" spans="6:9" ht="13.8" x14ac:dyDescent="0.25">
      <c r="F626" s="321"/>
      <c r="G626" s="45"/>
      <c r="H626" s="103"/>
      <c r="I626" s="399"/>
    </row>
    <row r="627" spans="6:9" ht="13.8" x14ac:dyDescent="0.25">
      <c r="F627" s="321"/>
      <c r="G627" s="45"/>
      <c r="H627" s="103"/>
      <c r="I627" s="399"/>
    </row>
    <row r="628" spans="6:9" ht="13.8" x14ac:dyDescent="0.25">
      <c r="F628" s="321"/>
      <c r="G628" s="45"/>
      <c r="H628" s="103"/>
      <c r="I628" s="399"/>
    </row>
    <row r="629" spans="6:9" ht="13.8" x14ac:dyDescent="0.25">
      <c r="F629" s="321"/>
      <c r="G629" s="45"/>
      <c r="H629" s="103"/>
      <c r="I629" s="399"/>
    </row>
    <row r="630" spans="6:9" ht="13.8" x14ac:dyDescent="0.25">
      <c r="F630" s="321"/>
      <c r="G630" s="45"/>
      <c r="H630" s="103"/>
      <c r="I630" s="399"/>
    </row>
    <row r="631" spans="6:9" ht="13.8" x14ac:dyDescent="0.25">
      <c r="F631" s="321"/>
      <c r="G631" s="45"/>
      <c r="H631" s="103"/>
      <c r="I631" s="399"/>
    </row>
    <row r="632" spans="6:9" ht="13.8" x14ac:dyDescent="0.25">
      <c r="F632" s="321"/>
      <c r="G632" s="45"/>
      <c r="H632" s="103"/>
      <c r="I632" s="399"/>
    </row>
    <row r="633" spans="6:9" ht="13.8" x14ac:dyDescent="0.25">
      <c r="F633" s="321"/>
      <c r="G633" s="45"/>
      <c r="H633" s="103"/>
      <c r="I633" s="399"/>
    </row>
    <row r="634" spans="6:9" ht="13.8" x14ac:dyDescent="0.25">
      <c r="F634" s="321"/>
      <c r="G634" s="45"/>
      <c r="H634" s="103"/>
      <c r="I634" s="399"/>
    </row>
    <row r="635" spans="6:9" ht="13.8" x14ac:dyDescent="0.25">
      <c r="F635" s="321"/>
      <c r="G635" s="45"/>
      <c r="H635" s="103"/>
      <c r="I635" s="399"/>
    </row>
    <row r="636" spans="6:9" ht="13.8" x14ac:dyDescent="0.25">
      <c r="F636" s="321"/>
      <c r="G636" s="45"/>
      <c r="H636" s="103"/>
      <c r="I636" s="399"/>
    </row>
    <row r="637" spans="6:9" ht="13.8" x14ac:dyDescent="0.25">
      <c r="F637" s="321"/>
      <c r="G637" s="45"/>
      <c r="H637" s="103"/>
      <c r="I637" s="399"/>
    </row>
    <row r="638" spans="6:9" ht="13.8" x14ac:dyDescent="0.25">
      <c r="F638" s="321"/>
      <c r="G638" s="45"/>
      <c r="H638" s="103"/>
      <c r="I638" s="399"/>
    </row>
    <row r="639" spans="6:9" ht="13.8" x14ac:dyDescent="0.25">
      <c r="F639" s="321"/>
      <c r="G639" s="45"/>
      <c r="H639" s="103"/>
      <c r="I639" s="399"/>
    </row>
    <row r="640" spans="6:9" ht="13.8" x14ac:dyDescent="0.25">
      <c r="F640" s="321"/>
      <c r="G640" s="45"/>
      <c r="H640" s="103"/>
      <c r="I640" s="399"/>
    </row>
    <row r="641" spans="6:9" ht="13.8" x14ac:dyDescent="0.25">
      <c r="F641" s="321"/>
      <c r="G641" s="45"/>
      <c r="H641" s="103"/>
      <c r="I641" s="399"/>
    </row>
    <row r="642" spans="6:9" ht="13.8" x14ac:dyDescent="0.25">
      <c r="F642" s="321"/>
      <c r="G642" s="45"/>
      <c r="H642" s="103"/>
      <c r="I642" s="399"/>
    </row>
    <row r="643" spans="6:9" ht="13.8" x14ac:dyDescent="0.25">
      <c r="F643" s="321"/>
      <c r="G643" s="45"/>
      <c r="H643" s="103"/>
      <c r="I643" s="399"/>
    </row>
    <row r="644" spans="6:9" ht="13.8" x14ac:dyDescent="0.25">
      <c r="F644" s="321"/>
      <c r="G644" s="45"/>
      <c r="H644" s="103"/>
      <c r="I644" s="399"/>
    </row>
    <row r="645" spans="6:9" ht="13.8" x14ac:dyDescent="0.25">
      <c r="F645" s="321"/>
      <c r="G645" s="45"/>
      <c r="H645" s="103"/>
      <c r="I645" s="399"/>
    </row>
    <row r="646" spans="6:9" ht="13.8" x14ac:dyDescent="0.25">
      <c r="F646" s="321"/>
      <c r="G646" s="45"/>
      <c r="H646" s="103"/>
      <c r="I646" s="399"/>
    </row>
    <row r="647" spans="6:9" ht="13.8" x14ac:dyDescent="0.25">
      <c r="F647" s="321"/>
      <c r="G647" s="45"/>
      <c r="H647" s="103"/>
      <c r="I647" s="399"/>
    </row>
  </sheetData>
  <mergeCells count="10">
    <mergeCell ref="B2:I2"/>
    <mergeCell ref="B3:I3"/>
    <mergeCell ref="F5:H5"/>
    <mergeCell ref="F6:H6"/>
    <mergeCell ref="F7:H7"/>
    <mergeCell ref="C50:M50"/>
    <mergeCell ref="F11:H11"/>
    <mergeCell ref="F17:H17"/>
    <mergeCell ref="F9:H9"/>
    <mergeCell ref="F28:I28"/>
  </mergeCells>
  <conditionalFormatting sqref="C50">
    <cfRule type="expression" dxfId="93" priority="403" stopIfTrue="1">
      <formula>AND(#REF!&gt;0)</formula>
    </cfRule>
  </conditionalFormatting>
  <conditionalFormatting sqref="E14">
    <cfRule type="cellIs" dxfId="92" priority="2" stopIfTrue="1" operator="equal">
      <formula>"v1"</formula>
    </cfRule>
    <cfRule type="cellIs" dxfId="91" priority="3" stopIfTrue="1" operator="equal">
      <formula>"v2"</formula>
    </cfRule>
    <cfRule type="cellIs" dxfId="90" priority="4" stopIfTrue="1" operator="equal">
      <formula>"v3"</formula>
    </cfRule>
  </conditionalFormatting>
  <conditionalFormatting sqref="E20:E25">
    <cfRule type="cellIs" dxfId="89" priority="600" stopIfTrue="1" operator="equal">
      <formula>"v3"</formula>
    </cfRule>
    <cfRule type="cellIs" dxfId="88" priority="599" stopIfTrue="1" operator="equal">
      <formula>"v2"</formula>
    </cfRule>
    <cfRule type="cellIs" dxfId="87" priority="598" stopIfTrue="1" operator="equal">
      <formula>"v1"</formula>
    </cfRule>
  </conditionalFormatting>
  <conditionalFormatting sqref="E30:E48">
    <cfRule type="cellIs" dxfId="86" priority="20" stopIfTrue="1" operator="equal">
      <formula>"v1"</formula>
    </cfRule>
    <cfRule type="cellIs" dxfId="85" priority="21" stopIfTrue="1" operator="equal">
      <formula>"v2"</formula>
    </cfRule>
    <cfRule type="cellIs" dxfId="84" priority="22" stopIfTrue="1" operator="equal">
      <formula>"v3"</formula>
    </cfRule>
  </conditionalFormatting>
  <conditionalFormatting sqref="F6:H6">
    <cfRule type="expression" dxfId="83" priority="569" stopIfTrue="1">
      <formula>AND(#REF!&gt;0)</formula>
    </cfRule>
  </conditionalFormatting>
  <conditionalFormatting sqref="F7:H7">
    <cfRule type="expression" dxfId="82" priority="32" stopIfTrue="1">
      <formula>AND(#REF!&gt;0)</formula>
    </cfRule>
  </conditionalFormatting>
  <conditionalFormatting sqref="F26:H26">
    <cfRule type="expression" dxfId="81" priority="402" stopIfTrue="1">
      <formula>AND(#REF!&gt;0)</formula>
    </cfRule>
  </conditionalFormatting>
  <conditionalFormatting sqref="F49:H49">
    <cfRule type="expression" dxfId="80" priority="1" stopIfTrue="1">
      <formula>AND(#REF!&gt;0)</formula>
    </cfRule>
  </conditionalFormatting>
  <conditionalFormatting sqref="G20:G25">
    <cfRule type="cellIs" dxfId="79" priority="597" stopIfTrue="1" operator="equal">
      <formula>"Ei"</formula>
    </cfRule>
    <cfRule type="cellIs" dxfId="78" priority="596" stopIfTrue="1" operator="equal">
      <formula>"Osittain"</formula>
    </cfRule>
    <cfRule type="cellIs" dxfId="77" priority="595" stopIfTrue="1" operator="equal">
      <formula>"Kyllä"</formula>
    </cfRule>
  </conditionalFormatting>
  <conditionalFormatting sqref="G30:G48">
    <cfRule type="cellIs" dxfId="76" priority="15" stopIfTrue="1" operator="equal">
      <formula>"Kyllä"</formula>
    </cfRule>
    <cfRule type="cellIs" dxfId="75" priority="16" stopIfTrue="1" operator="equal">
      <formula>"Osittain"</formula>
    </cfRule>
    <cfRule type="cellIs" dxfId="74" priority="17" stopIfTrue="1" operator="equal">
      <formula>"Ei"</formula>
    </cfRule>
  </conditionalFormatting>
  <conditionalFormatting sqref="H20:H25">
    <cfRule type="expression" dxfId="73" priority="212">
      <formula>G20="Osittain"</formula>
    </cfRule>
  </conditionalFormatting>
  <conditionalFormatting sqref="H30:H48">
    <cfRule type="expression" dxfId="72" priority="14">
      <formula>G30="Osittain"</formula>
    </cfRule>
  </conditionalFormatting>
  <conditionalFormatting sqref="I20:I25">
    <cfRule type="expression" dxfId="71" priority="559" stopIfTrue="1">
      <formula>AND(N20=1)</formula>
    </cfRule>
  </conditionalFormatting>
  <conditionalFormatting sqref="I30:I33">
    <cfRule type="expression" dxfId="70" priority="383" stopIfTrue="1">
      <formula>AND(N30=1)</formula>
    </cfRule>
  </conditionalFormatting>
  <conditionalFormatting sqref="I33:I37">
    <cfRule type="expression" dxfId="69" priority="568" stopIfTrue="1">
      <formula>AND(#REF!=1)</formula>
    </cfRule>
  </conditionalFormatting>
  <conditionalFormatting sqref="I38:I41">
    <cfRule type="expression" dxfId="68" priority="30" stopIfTrue="1">
      <formula>AND(#REF!=1)</formula>
    </cfRule>
    <cfRule type="expression" dxfId="67" priority="31" stopIfTrue="1">
      <formula>AND(N38=1)</formula>
    </cfRule>
  </conditionalFormatting>
  <conditionalFormatting sqref="I42 I46:I47 I34:I37">
    <cfRule type="expression" dxfId="66" priority="594" stopIfTrue="1">
      <formula>AND(N34=1)</formula>
    </cfRule>
  </conditionalFormatting>
  <conditionalFormatting sqref="I42 I46:I47">
    <cfRule type="expression" dxfId="65" priority="592" stopIfTrue="1">
      <formula>AND(#REF!=1)</formula>
    </cfRule>
  </conditionalFormatting>
  <conditionalFormatting sqref="I43:I45">
    <cfRule type="expression" dxfId="64" priority="19" stopIfTrue="1">
      <formula>AND(N43=1)</formula>
    </cfRule>
    <cfRule type="expression" dxfId="63" priority="18" stopIfTrue="1">
      <formula>AND(#REF!=1)</formula>
    </cfRule>
  </conditionalFormatting>
  <conditionalFormatting sqref="I48">
    <cfRule type="expression" dxfId="62" priority="231" stopIfTrue="1">
      <formula>AND(#REF!=1)</formula>
    </cfRule>
    <cfRule type="expression" dxfId="61" priority="232" stopIfTrue="1">
      <formula>AND(N48=1)</formula>
    </cfRule>
  </conditionalFormatting>
  <dataValidations count="1">
    <dataValidation type="list" allowBlank="1" showErrorMessage="1" errorTitle="Vastaus ei ole sallittu" error="Valitse listasta" promptTitle="Valitse vastaus" prompt="- Kyllä_x000a_- Osittain_x000a_- Ei" sqref="G30:G48 G20:G25" xr:uid="{F1B2C344-771D-4F94-ACF5-4A00833B0918}">
      <formula1>IF(E20="V1",$M$3:$M$4,N$3:$N$5)</formula1>
    </dataValidation>
  </dataValidations>
  <pageMargins left="0.37" right="0.49" top="0.55000000000000004" bottom="0.47" header="0.23" footer="0.21"/>
  <pageSetup paperSize="9" scale="94" orientation="landscape" r:id="rId1"/>
  <headerFooter alignWithMargins="0">
    <oddHeader>&amp;C&amp;A&amp;RLiite 5, Vaatimuslomake</oddHeader>
    <oddFooter>&amp;LTietoliikennepalvelujen kilpailutus&amp;R&amp;P (&amp;N)</oddFooter>
  </headerFooter>
  <rowBreaks count="1" manualBreakCount="1">
    <brk id="28" max="8"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E8A8-9FBC-457F-B9C2-945248A16893}">
  <dimension ref="B2:H123"/>
  <sheetViews>
    <sheetView topLeftCell="A4" zoomScale="130" zoomScaleNormal="130" workbookViewId="0">
      <selection activeCell="E10" sqref="E10"/>
    </sheetView>
  </sheetViews>
  <sheetFormatPr defaultColWidth="9.109375" defaultRowHeight="13.2" x14ac:dyDescent="0.25"/>
  <cols>
    <col min="1" max="1" width="2.6640625" style="323" customWidth="1"/>
    <col min="2" max="3" width="3.5546875" style="323" customWidth="1"/>
    <col min="4" max="4" width="16.33203125" style="323" customWidth="1"/>
    <col min="5" max="5" width="72.33203125" style="323" customWidth="1"/>
    <col min="6" max="6" width="47.109375" style="324" customWidth="1"/>
    <col min="7" max="7" width="9.109375" style="323"/>
    <col min="8" max="8" width="7" style="323" customWidth="1"/>
    <col min="9" max="16384" width="9.109375" style="323"/>
  </cols>
  <sheetData>
    <row r="2" spans="2:8" ht="15.6" x14ac:dyDescent="0.3">
      <c r="B2" s="63" t="s">
        <v>842</v>
      </c>
      <c r="C2" s="64"/>
      <c r="D2" s="65"/>
      <c r="E2" s="65"/>
      <c r="F2" s="363"/>
      <c r="H2" s="324"/>
    </row>
    <row r="4" spans="2:8" ht="13.8" x14ac:dyDescent="0.25">
      <c r="B4" s="65" t="s">
        <v>667</v>
      </c>
      <c r="C4" s="64"/>
      <c r="D4" s="65"/>
      <c r="E4" s="65"/>
      <c r="F4" s="363"/>
    </row>
    <row r="6" spans="2:8" s="69" customFormat="1" ht="15.6" x14ac:dyDescent="0.25">
      <c r="B6" s="66" t="s">
        <v>668</v>
      </c>
      <c r="C6" s="67"/>
      <c r="D6" s="66"/>
      <c r="E6" s="68"/>
      <c r="F6" s="364"/>
    </row>
    <row r="7" spans="2:8" s="69" customFormat="1" ht="13.8" x14ac:dyDescent="0.25">
      <c r="C7" s="70" t="s">
        <v>669</v>
      </c>
      <c r="D7" s="70"/>
      <c r="E7" s="68"/>
      <c r="F7" s="364"/>
    </row>
    <row r="8" spans="2:8" s="71" customFormat="1" ht="13.8" x14ac:dyDescent="0.25">
      <c r="C8" s="72"/>
      <c r="D8" s="73"/>
      <c r="E8" s="74"/>
      <c r="F8" s="80"/>
    </row>
    <row r="9" spans="2:8" s="71" customFormat="1" ht="27" thickBot="1" x14ac:dyDescent="0.3">
      <c r="C9" s="72"/>
      <c r="D9" s="75" t="s">
        <v>670</v>
      </c>
      <c r="E9" s="75" t="s">
        <v>843</v>
      </c>
      <c r="F9" s="80"/>
    </row>
    <row r="10" spans="2:8" s="71" customFormat="1" ht="52.8" x14ac:dyDescent="0.25">
      <c r="C10" s="72"/>
      <c r="D10" s="203" t="s">
        <v>672</v>
      </c>
      <c r="E10" s="204" t="s">
        <v>673</v>
      </c>
      <c r="F10" s="80"/>
    </row>
    <row r="11" spans="2:8" s="71" customFormat="1" ht="26.4" x14ac:dyDescent="0.25">
      <c r="C11" s="72"/>
      <c r="D11" s="228" t="s">
        <v>674</v>
      </c>
      <c r="E11" s="229" t="s">
        <v>675</v>
      </c>
      <c r="F11" s="80"/>
    </row>
    <row r="12" spans="2:8" s="71" customFormat="1" ht="13.8" x14ac:dyDescent="0.25">
      <c r="C12" s="72"/>
      <c r="D12" s="228" t="s">
        <v>676</v>
      </c>
      <c r="E12" s="229" t="s">
        <v>677</v>
      </c>
      <c r="F12" s="80"/>
    </row>
    <row r="13" spans="2:8" s="71" customFormat="1" ht="26.4" x14ac:dyDescent="0.25">
      <c r="C13" s="72"/>
      <c r="D13" s="228" t="s">
        <v>844</v>
      </c>
      <c r="E13" s="229" t="s">
        <v>845</v>
      </c>
      <c r="F13" s="80"/>
    </row>
    <row r="14" spans="2:8" s="71" customFormat="1" ht="26.4" x14ac:dyDescent="0.25">
      <c r="C14" s="72"/>
      <c r="D14" s="228" t="s">
        <v>678</v>
      </c>
      <c r="E14" s="229" t="s">
        <v>679</v>
      </c>
      <c r="F14" s="80"/>
    </row>
    <row r="15" spans="2:8" s="71" customFormat="1" ht="52.8" x14ac:dyDescent="0.25">
      <c r="C15" s="72"/>
      <c r="D15" s="228" t="s">
        <v>680</v>
      </c>
      <c r="E15" s="229" t="s">
        <v>681</v>
      </c>
      <c r="F15" s="80"/>
    </row>
    <row r="16" spans="2:8" s="71" customFormat="1" ht="26.4" x14ac:dyDescent="0.25">
      <c r="C16" s="72"/>
      <c r="D16" s="228" t="s">
        <v>846</v>
      </c>
      <c r="E16" s="229" t="s">
        <v>847</v>
      </c>
      <c r="F16" s="80"/>
    </row>
    <row r="17" spans="3:6" s="71" customFormat="1" ht="26.4" x14ac:dyDescent="0.25">
      <c r="C17" s="72"/>
      <c r="D17" s="228" t="s">
        <v>682</v>
      </c>
      <c r="E17" s="229" t="s">
        <v>683</v>
      </c>
      <c r="F17" s="80"/>
    </row>
    <row r="18" spans="3:6" s="71" customFormat="1" ht="26.4" x14ac:dyDescent="0.25">
      <c r="C18" s="72"/>
      <c r="D18" s="228" t="s">
        <v>684</v>
      </c>
      <c r="E18" s="229" t="s">
        <v>685</v>
      </c>
      <c r="F18" s="80"/>
    </row>
    <row r="19" spans="3:6" s="71" customFormat="1" ht="52.8" x14ac:dyDescent="0.25">
      <c r="C19" s="72"/>
      <c r="D19" s="228" t="s">
        <v>848</v>
      </c>
      <c r="E19" s="229" t="s">
        <v>849</v>
      </c>
      <c r="F19" s="80"/>
    </row>
    <row r="20" spans="3:6" s="71" customFormat="1" ht="39.6" x14ac:dyDescent="0.25">
      <c r="C20" s="72"/>
      <c r="D20" s="228" t="s">
        <v>686</v>
      </c>
      <c r="E20" s="229" t="s">
        <v>687</v>
      </c>
      <c r="F20" s="80"/>
    </row>
    <row r="21" spans="3:6" s="71" customFormat="1" ht="13.8" x14ac:dyDescent="0.25">
      <c r="C21" s="72"/>
      <c r="D21" s="73"/>
      <c r="E21" s="73"/>
      <c r="F21" s="80"/>
    </row>
    <row r="22" spans="3:6" s="71" customFormat="1" ht="13.8" x14ac:dyDescent="0.25">
      <c r="C22" s="76" t="s">
        <v>688</v>
      </c>
      <c r="D22" s="76"/>
      <c r="E22" s="73"/>
      <c r="F22" s="80"/>
    </row>
    <row r="23" spans="3:6" s="71" customFormat="1" ht="39.6" x14ac:dyDescent="0.25">
      <c r="C23" s="72"/>
      <c r="D23" s="228" t="s">
        <v>689</v>
      </c>
      <c r="E23" s="229" t="s">
        <v>690</v>
      </c>
      <c r="F23" s="80"/>
    </row>
    <row r="24" spans="3:6" s="71" customFormat="1" ht="26.4" x14ac:dyDescent="0.25">
      <c r="C24" s="72"/>
      <c r="D24" s="228" t="s">
        <v>691</v>
      </c>
      <c r="E24" s="229" t="s">
        <v>692</v>
      </c>
      <c r="F24" s="80"/>
    </row>
    <row r="25" spans="3:6" s="71" customFormat="1" ht="26.4" x14ac:dyDescent="0.25">
      <c r="C25" s="72"/>
      <c r="D25" s="228" t="s">
        <v>850</v>
      </c>
      <c r="E25" s="229" t="s">
        <v>851</v>
      </c>
      <c r="F25" s="80"/>
    </row>
    <row r="26" spans="3:6" s="71" customFormat="1" ht="39.6" x14ac:dyDescent="0.25">
      <c r="C26" s="72"/>
      <c r="D26" s="228" t="s">
        <v>693</v>
      </c>
      <c r="E26" s="229" t="s">
        <v>694</v>
      </c>
      <c r="F26" s="80"/>
    </row>
    <row r="27" spans="3:6" s="71" customFormat="1" ht="39.6" x14ac:dyDescent="0.25">
      <c r="C27" s="72"/>
      <c r="D27" s="228" t="s">
        <v>852</v>
      </c>
      <c r="E27" s="229" t="s">
        <v>853</v>
      </c>
      <c r="F27" s="80"/>
    </row>
    <row r="28" spans="3:6" s="71" customFormat="1" ht="26.4" x14ac:dyDescent="0.25">
      <c r="C28" s="72"/>
      <c r="D28" s="228" t="s">
        <v>854</v>
      </c>
      <c r="E28" s="229" t="s">
        <v>855</v>
      </c>
      <c r="F28" s="80"/>
    </row>
    <row r="29" spans="3:6" s="71" customFormat="1" ht="26.4" x14ac:dyDescent="0.25">
      <c r="C29" s="72"/>
      <c r="D29" s="228" t="s">
        <v>695</v>
      </c>
      <c r="E29" s="229" t="s">
        <v>696</v>
      </c>
      <c r="F29" s="80"/>
    </row>
    <row r="30" spans="3:6" s="71" customFormat="1" ht="26.4" x14ac:dyDescent="0.25">
      <c r="C30" s="72"/>
      <c r="D30" s="228" t="s">
        <v>697</v>
      </c>
      <c r="E30" s="229" t="s">
        <v>698</v>
      </c>
      <c r="F30" s="80"/>
    </row>
    <row r="31" spans="3:6" s="71" customFormat="1" ht="26.4" x14ac:dyDescent="0.25">
      <c r="C31" s="72"/>
      <c r="D31" s="228" t="s">
        <v>856</v>
      </c>
      <c r="E31" s="229" t="s">
        <v>857</v>
      </c>
      <c r="F31" s="80"/>
    </row>
    <row r="32" spans="3:6" s="71" customFormat="1" ht="26.4" x14ac:dyDescent="0.25">
      <c r="C32" s="72"/>
      <c r="D32" s="228" t="s">
        <v>699</v>
      </c>
      <c r="E32" s="229" t="s">
        <v>700</v>
      </c>
      <c r="F32" s="80"/>
    </row>
    <row r="33" spans="3:6" s="71" customFormat="1" ht="26.4" x14ac:dyDescent="0.25">
      <c r="C33" s="72"/>
      <c r="D33" s="228" t="s">
        <v>858</v>
      </c>
      <c r="E33" s="229" t="s">
        <v>859</v>
      </c>
      <c r="F33" s="80"/>
    </row>
    <row r="34" spans="3:6" s="71" customFormat="1" ht="39.6" x14ac:dyDescent="0.25">
      <c r="C34" s="72"/>
      <c r="D34" s="228" t="s">
        <v>701</v>
      </c>
      <c r="E34" s="229" t="s">
        <v>702</v>
      </c>
      <c r="F34" s="80"/>
    </row>
    <row r="35" spans="3:6" s="71" customFormat="1" ht="13.8" x14ac:dyDescent="0.25">
      <c r="C35" s="72"/>
      <c r="D35" s="73"/>
      <c r="E35" s="73"/>
      <c r="F35" s="80"/>
    </row>
    <row r="36" spans="3:6" s="71" customFormat="1" ht="13.8" x14ac:dyDescent="0.25">
      <c r="C36" s="76" t="s">
        <v>703</v>
      </c>
      <c r="D36" s="76"/>
      <c r="E36" s="73"/>
      <c r="F36" s="80"/>
    </row>
    <row r="37" spans="3:6" s="71" customFormat="1" ht="66" x14ac:dyDescent="0.25">
      <c r="C37" s="72"/>
      <c r="D37" s="228" t="s">
        <v>704</v>
      </c>
      <c r="E37" s="229" t="s">
        <v>705</v>
      </c>
      <c r="F37" s="80"/>
    </row>
    <row r="38" spans="3:6" s="71" customFormat="1" ht="26.4" x14ac:dyDescent="0.25">
      <c r="C38" s="72"/>
      <c r="D38" s="228" t="s">
        <v>706</v>
      </c>
      <c r="E38" s="229" t="s">
        <v>707</v>
      </c>
      <c r="F38" s="80"/>
    </row>
    <row r="39" spans="3:6" s="71" customFormat="1" ht="26.4" x14ac:dyDescent="0.25">
      <c r="C39" s="72"/>
      <c r="D39" s="228" t="s">
        <v>860</v>
      </c>
      <c r="E39" s="229" t="s">
        <v>861</v>
      </c>
      <c r="F39" s="80"/>
    </row>
    <row r="40" spans="3:6" s="71" customFormat="1" ht="26.4" x14ac:dyDescent="0.25">
      <c r="C40" s="72"/>
      <c r="D40" s="228" t="s">
        <v>708</v>
      </c>
      <c r="E40" s="229" t="s">
        <v>709</v>
      </c>
      <c r="F40" s="80"/>
    </row>
    <row r="41" spans="3:6" s="71" customFormat="1" ht="26.4" x14ac:dyDescent="0.25">
      <c r="C41" s="72"/>
      <c r="D41" s="228" t="s">
        <v>710</v>
      </c>
      <c r="E41" s="229" t="s">
        <v>711</v>
      </c>
      <c r="F41" s="80"/>
    </row>
    <row r="42" spans="3:6" s="78" customFormat="1" ht="52.8" x14ac:dyDescent="0.25">
      <c r="C42" s="77"/>
      <c r="D42" s="228" t="s">
        <v>712</v>
      </c>
      <c r="E42" s="229" t="s">
        <v>862</v>
      </c>
      <c r="F42" s="80"/>
    </row>
    <row r="43" spans="3:6" s="71" customFormat="1" ht="39.6" x14ac:dyDescent="0.25">
      <c r="C43" s="72"/>
      <c r="D43" s="228" t="s">
        <v>714</v>
      </c>
      <c r="E43" s="229" t="s">
        <v>715</v>
      </c>
      <c r="F43" s="80"/>
    </row>
    <row r="44" spans="3:6" s="71" customFormat="1" ht="13.8" x14ac:dyDescent="0.25">
      <c r="C44" s="72"/>
      <c r="D44" s="73"/>
      <c r="E44" s="73"/>
      <c r="F44" s="80"/>
    </row>
    <row r="45" spans="3:6" s="71" customFormat="1" ht="13.8" x14ac:dyDescent="0.25">
      <c r="C45" s="76" t="s">
        <v>716</v>
      </c>
      <c r="D45" s="76"/>
      <c r="E45" s="73"/>
      <c r="F45" s="80"/>
    </row>
    <row r="46" spans="3:6" s="71" customFormat="1" ht="66" x14ac:dyDescent="0.25">
      <c r="C46" s="72"/>
      <c r="D46" s="228" t="s">
        <v>717</v>
      </c>
      <c r="E46" s="229" t="s">
        <v>718</v>
      </c>
      <c r="F46" s="80"/>
    </row>
    <row r="47" spans="3:6" s="71" customFormat="1" ht="39.6" x14ac:dyDescent="0.25">
      <c r="C47" s="72"/>
      <c r="D47" s="228" t="s">
        <v>719</v>
      </c>
      <c r="E47" s="229" t="s">
        <v>720</v>
      </c>
      <c r="F47" s="80"/>
    </row>
    <row r="48" spans="3:6" s="71" customFormat="1" ht="26.4" x14ac:dyDescent="0.25">
      <c r="C48" s="72"/>
      <c r="D48" s="228" t="s">
        <v>863</v>
      </c>
      <c r="E48" s="229" t="s">
        <v>864</v>
      </c>
      <c r="F48" s="80"/>
    </row>
    <row r="49" spans="2:6" s="71" customFormat="1" ht="13.8" x14ac:dyDescent="0.25">
      <c r="C49" s="72"/>
      <c r="D49" s="73"/>
      <c r="E49" s="73"/>
      <c r="F49" s="80"/>
    </row>
    <row r="50" spans="2:6" s="71" customFormat="1" ht="13.8" x14ac:dyDescent="0.25">
      <c r="C50" s="76" t="s">
        <v>721</v>
      </c>
      <c r="D50" s="73"/>
      <c r="E50" s="73"/>
      <c r="F50" s="80"/>
    </row>
    <row r="51" spans="2:6" s="71" customFormat="1" ht="66" x14ac:dyDescent="0.25">
      <c r="C51" s="72"/>
      <c r="D51" s="228" t="s">
        <v>722</v>
      </c>
      <c r="E51" s="229" t="s">
        <v>723</v>
      </c>
      <c r="F51" s="80"/>
    </row>
    <row r="52" spans="2:6" s="71" customFormat="1" ht="26.4" x14ac:dyDescent="0.25">
      <c r="C52" s="72"/>
      <c r="D52" s="228" t="s">
        <v>724</v>
      </c>
      <c r="E52" s="229" t="s">
        <v>725</v>
      </c>
      <c r="F52" s="80"/>
    </row>
    <row r="53" spans="2:6" s="71" customFormat="1" ht="26.4" x14ac:dyDescent="0.25">
      <c r="C53" s="72"/>
      <c r="D53" s="228" t="s">
        <v>726</v>
      </c>
      <c r="E53" s="229" t="s">
        <v>727</v>
      </c>
      <c r="F53" s="80"/>
    </row>
    <row r="54" spans="2:6" s="71" customFormat="1" ht="13.8" x14ac:dyDescent="0.25">
      <c r="C54" s="72"/>
      <c r="D54" s="73"/>
      <c r="E54" s="73"/>
      <c r="F54" s="80"/>
    </row>
    <row r="55" spans="2:6" s="71" customFormat="1" ht="13.8" x14ac:dyDescent="0.25">
      <c r="C55" s="76" t="s">
        <v>728</v>
      </c>
      <c r="D55" s="76"/>
      <c r="E55" s="73"/>
      <c r="F55" s="80"/>
    </row>
    <row r="56" spans="2:6" s="71" customFormat="1" ht="52.8" x14ac:dyDescent="0.25">
      <c r="C56" s="72"/>
      <c r="D56" s="228" t="s">
        <v>729</v>
      </c>
      <c r="E56" s="229" t="s">
        <v>730</v>
      </c>
      <c r="F56" s="80"/>
    </row>
    <row r="57" spans="2:6" s="71" customFormat="1" ht="26.4" x14ac:dyDescent="0.25">
      <c r="C57" s="72"/>
      <c r="D57" s="228" t="s">
        <v>731</v>
      </c>
      <c r="E57" s="229" t="s">
        <v>732</v>
      </c>
      <c r="F57" s="80"/>
    </row>
    <row r="58" spans="2:6" s="71" customFormat="1" ht="13.8" x14ac:dyDescent="0.25">
      <c r="C58" s="72"/>
      <c r="D58" s="73"/>
      <c r="E58" s="73"/>
      <c r="F58" s="80"/>
    </row>
    <row r="59" spans="2:6" s="71" customFormat="1" ht="15.6" x14ac:dyDescent="0.25">
      <c r="B59" s="79" t="s">
        <v>733</v>
      </c>
      <c r="C59" s="72"/>
      <c r="D59" s="73"/>
      <c r="E59" s="73"/>
      <c r="F59" s="80"/>
    </row>
    <row r="60" spans="2:6" s="71" customFormat="1" ht="13.8" x14ac:dyDescent="0.25">
      <c r="C60" s="76" t="s">
        <v>734</v>
      </c>
      <c r="D60" s="73"/>
      <c r="E60" s="73"/>
      <c r="F60" s="80"/>
    </row>
    <row r="61" spans="2:6" s="71" customFormat="1" ht="39.6" x14ac:dyDescent="0.25">
      <c r="C61" s="72"/>
      <c r="D61" s="228" t="s">
        <v>735</v>
      </c>
      <c r="E61" s="229" t="s">
        <v>736</v>
      </c>
      <c r="F61" s="80"/>
    </row>
    <row r="62" spans="2:6" s="71" customFormat="1" ht="26.4" x14ac:dyDescent="0.25">
      <c r="C62" s="72"/>
      <c r="D62" s="228" t="s">
        <v>737</v>
      </c>
      <c r="E62" s="229" t="s">
        <v>738</v>
      </c>
      <c r="F62" s="80"/>
    </row>
    <row r="63" spans="2:6" s="71" customFormat="1" ht="13.8" x14ac:dyDescent="0.25">
      <c r="C63" s="72"/>
      <c r="D63" s="228" t="s">
        <v>865</v>
      </c>
      <c r="E63" s="229" t="s">
        <v>866</v>
      </c>
      <c r="F63" s="80"/>
    </row>
    <row r="64" spans="2:6" s="71" customFormat="1" ht="13.8" x14ac:dyDescent="0.25">
      <c r="C64" s="72"/>
      <c r="D64" s="73"/>
      <c r="E64" s="73"/>
      <c r="F64" s="80"/>
    </row>
    <row r="65" spans="2:6" s="71" customFormat="1" ht="13.8" x14ac:dyDescent="0.25">
      <c r="C65" s="76" t="s">
        <v>739</v>
      </c>
      <c r="D65" s="73"/>
      <c r="E65" s="73"/>
      <c r="F65" s="80"/>
    </row>
    <row r="66" spans="2:6" s="71" customFormat="1" ht="39.6" x14ac:dyDescent="0.25">
      <c r="C66" s="72"/>
      <c r="D66" s="228" t="s">
        <v>740</v>
      </c>
      <c r="E66" s="229" t="s">
        <v>741</v>
      </c>
      <c r="F66" s="80"/>
    </row>
    <row r="67" spans="2:6" s="71" customFormat="1" ht="26.4" x14ac:dyDescent="0.25">
      <c r="C67" s="72"/>
      <c r="D67" s="228" t="s">
        <v>742</v>
      </c>
      <c r="E67" s="229" t="s">
        <v>743</v>
      </c>
      <c r="F67" s="80"/>
    </row>
    <row r="68" spans="2:6" s="71" customFormat="1" ht="39.6" x14ac:dyDescent="0.25">
      <c r="C68" s="72"/>
      <c r="D68" s="228" t="s">
        <v>744</v>
      </c>
      <c r="E68" s="229" t="s">
        <v>745</v>
      </c>
      <c r="F68" s="80"/>
    </row>
    <row r="69" spans="2:6" s="71" customFormat="1" ht="26.4" x14ac:dyDescent="0.25">
      <c r="C69" s="72"/>
      <c r="D69" s="228" t="s">
        <v>867</v>
      </c>
      <c r="E69" s="229" t="s">
        <v>868</v>
      </c>
      <c r="F69" s="80"/>
    </row>
    <row r="70" spans="2:6" s="71" customFormat="1" ht="13.8" x14ac:dyDescent="0.25">
      <c r="C70" s="72"/>
      <c r="D70" s="73"/>
      <c r="E70" s="73"/>
      <c r="F70" s="80"/>
    </row>
    <row r="71" spans="2:6" s="71" customFormat="1" ht="13.8" x14ac:dyDescent="0.25">
      <c r="C71" s="76" t="s">
        <v>746</v>
      </c>
      <c r="D71" s="73"/>
      <c r="E71" s="73"/>
      <c r="F71" s="80"/>
    </row>
    <row r="72" spans="2:6" s="71" customFormat="1" ht="39.6" x14ac:dyDescent="0.25">
      <c r="C72" s="72"/>
      <c r="D72" s="228" t="s">
        <v>747</v>
      </c>
      <c r="E72" s="229" t="s">
        <v>748</v>
      </c>
      <c r="F72" s="80"/>
    </row>
    <row r="73" spans="2:6" s="71" customFormat="1" ht="66" x14ac:dyDescent="0.25">
      <c r="C73" s="72"/>
      <c r="D73" s="228" t="s">
        <v>869</v>
      </c>
      <c r="E73" s="229" t="s">
        <v>870</v>
      </c>
      <c r="F73" s="80"/>
    </row>
    <row r="74" spans="2:6" s="71" customFormat="1" ht="13.8" x14ac:dyDescent="0.25">
      <c r="C74" s="72"/>
      <c r="D74" s="73"/>
      <c r="E74" s="73"/>
      <c r="F74" s="80"/>
    </row>
    <row r="75" spans="2:6" s="71" customFormat="1" ht="13.8" x14ac:dyDescent="0.25">
      <c r="C75" s="76" t="s">
        <v>749</v>
      </c>
      <c r="D75" s="73"/>
      <c r="E75" s="73"/>
      <c r="F75" s="80"/>
    </row>
    <row r="76" spans="2:6" s="71" customFormat="1" ht="39.6" x14ac:dyDescent="0.25">
      <c r="C76" s="72"/>
      <c r="D76" s="228" t="s">
        <v>750</v>
      </c>
      <c r="E76" s="229" t="s">
        <v>751</v>
      </c>
      <c r="F76" s="80"/>
    </row>
    <row r="77" spans="2:6" s="71" customFormat="1" ht="26.4" x14ac:dyDescent="0.25">
      <c r="C77" s="72"/>
      <c r="D77" s="228" t="s">
        <v>752</v>
      </c>
      <c r="E77" s="229" t="s">
        <v>753</v>
      </c>
      <c r="F77" s="80"/>
    </row>
    <row r="78" spans="2:6" s="71" customFormat="1" ht="13.8" x14ac:dyDescent="0.25">
      <c r="C78" s="72"/>
      <c r="D78" s="228" t="s">
        <v>871</v>
      </c>
      <c r="E78" s="229" t="s">
        <v>872</v>
      </c>
      <c r="F78" s="80"/>
    </row>
    <row r="79" spans="2:6" ht="13.8" x14ac:dyDescent="0.25">
      <c r="B79" s="65"/>
      <c r="C79" s="64"/>
      <c r="D79" s="73"/>
      <c r="E79" s="73"/>
      <c r="F79" s="363"/>
    </row>
    <row r="80" spans="2:6" ht="13.8" x14ac:dyDescent="0.25">
      <c r="B80" s="65"/>
      <c r="C80" s="76" t="s">
        <v>754</v>
      </c>
      <c r="D80" s="73"/>
      <c r="E80" s="73"/>
      <c r="F80" s="363"/>
    </row>
    <row r="81" spans="2:6" ht="26.4" x14ac:dyDescent="0.25">
      <c r="B81" s="65"/>
      <c r="C81" s="64"/>
      <c r="D81" s="228" t="s">
        <v>755</v>
      </c>
      <c r="E81" s="229" t="s">
        <v>756</v>
      </c>
      <c r="F81" s="363"/>
    </row>
    <row r="82" spans="2:6" ht="26.4" x14ac:dyDescent="0.25">
      <c r="B82" s="65"/>
      <c r="C82" s="64"/>
      <c r="D82" s="228" t="s">
        <v>757</v>
      </c>
      <c r="E82" s="229" t="s">
        <v>758</v>
      </c>
      <c r="F82" s="363"/>
    </row>
    <row r="83" spans="2:6" ht="13.8" x14ac:dyDescent="0.25">
      <c r="B83" s="65"/>
      <c r="C83" s="64"/>
      <c r="D83" s="228" t="s">
        <v>759</v>
      </c>
      <c r="E83" s="229" t="s">
        <v>760</v>
      </c>
      <c r="F83" s="363"/>
    </row>
    <row r="84" spans="2:6" ht="66" x14ac:dyDescent="0.25">
      <c r="B84" s="80"/>
      <c r="C84" s="81"/>
      <c r="D84" s="228" t="s">
        <v>761</v>
      </c>
      <c r="E84" s="229" t="s">
        <v>762</v>
      </c>
      <c r="F84" s="80"/>
    </row>
    <row r="85" spans="2:6" ht="13.8" x14ac:dyDescent="0.25">
      <c r="B85" s="65"/>
      <c r="C85" s="64"/>
      <c r="D85" s="73"/>
      <c r="E85" s="73"/>
      <c r="F85" s="363"/>
    </row>
    <row r="86" spans="2:6" ht="13.8" x14ac:dyDescent="0.25">
      <c r="B86" s="65"/>
      <c r="C86" s="76" t="s">
        <v>763</v>
      </c>
      <c r="D86" s="73"/>
      <c r="E86" s="73"/>
      <c r="F86" s="363"/>
    </row>
    <row r="87" spans="2:6" ht="52.8" x14ac:dyDescent="0.25">
      <c r="B87" s="65"/>
      <c r="C87" s="64"/>
      <c r="D87" s="228" t="s">
        <v>764</v>
      </c>
      <c r="E87" s="229" t="s">
        <v>765</v>
      </c>
      <c r="F87" s="363"/>
    </row>
    <row r="88" spans="2:6" ht="52.8" x14ac:dyDescent="0.25">
      <c r="B88" s="65"/>
      <c r="C88" s="64"/>
      <c r="D88" s="228" t="s">
        <v>766</v>
      </c>
      <c r="E88" s="229" t="s">
        <v>767</v>
      </c>
      <c r="F88" s="363"/>
    </row>
    <row r="89" spans="2:6" ht="39.6" x14ac:dyDescent="0.25">
      <c r="B89" s="65"/>
      <c r="C89" s="64"/>
      <c r="D89" s="228" t="s">
        <v>768</v>
      </c>
      <c r="E89" s="229" t="s">
        <v>769</v>
      </c>
      <c r="F89" s="363"/>
    </row>
    <row r="90" spans="2:6" ht="13.8" x14ac:dyDescent="0.25">
      <c r="B90" s="65"/>
      <c r="C90" s="64"/>
      <c r="D90" s="73"/>
      <c r="E90" s="73"/>
      <c r="F90" s="363"/>
    </row>
    <row r="91" spans="2:6" ht="13.8" x14ac:dyDescent="0.25">
      <c r="B91" s="65"/>
      <c r="C91" s="76" t="s">
        <v>770</v>
      </c>
      <c r="D91" s="73"/>
      <c r="E91" s="73"/>
      <c r="F91" s="363"/>
    </row>
    <row r="92" spans="2:6" ht="39.6" x14ac:dyDescent="0.25">
      <c r="B92" s="65"/>
      <c r="C92" s="64"/>
      <c r="D92" s="228" t="s">
        <v>771</v>
      </c>
      <c r="E92" s="229" t="s">
        <v>772</v>
      </c>
      <c r="F92" s="363"/>
    </row>
    <row r="93" spans="2:6" ht="26.4" x14ac:dyDescent="0.25">
      <c r="B93" s="65"/>
      <c r="C93" s="64"/>
      <c r="D93" s="228" t="s">
        <v>773</v>
      </c>
      <c r="E93" s="229" t="s">
        <v>774</v>
      </c>
      <c r="F93" s="363"/>
    </row>
    <row r="94" spans="2:6" ht="52.8" x14ac:dyDescent="0.25">
      <c r="B94" s="65"/>
      <c r="C94" s="64"/>
      <c r="D94" s="228" t="s">
        <v>775</v>
      </c>
      <c r="E94" s="229" t="s">
        <v>776</v>
      </c>
      <c r="F94" s="363"/>
    </row>
    <row r="95" spans="2:6" ht="26.4" x14ac:dyDescent="0.25">
      <c r="B95" s="65"/>
      <c r="C95" s="64"/>
      <c r="D95" s="205" t="s">
        <v>777</v>
      </c>
      <c r="E95" s="206" t="s">
        <v>778</v>
      </c>
      <c r="F95" s="363"/>
    </row>
    <row r="96" spans="2:6" ht="26.4" x14ac:dyDescent="0.25">
      <c r="B96" s="65"/>
      <c r="C96" s="64"/>
      <c r="D96" s="228" t="s">
        <v>873</v>
      </c>
      <c r="E96" s="229" t="s">
        <v>874</v>
      </c>
      <c r="F96" s="363"/>
    </row>
    <row r="97" spans="2:6" ht="39.6" x14ac:dyDescent="0.25">
      <c r="B97" s="65"/>
      <c r="C97" s="64"/>
      <c r="D97" s="228" t="s">
        <v>875</v>
      </c>
      <c r="E97" s="229" t="s">
        <v>876</v>
      </c>
      <c r="F97" s="363"/>
    </row>
    <row r="98" spans="2:6" ht="39.6" x14ac:dyDescent="0.25">
      <c r="B98" s="65"/>
      <c r="C98" s="64"/>
      <c r="D98" s="228" t="s">
        <v>877</v>
      </c>
      <c r="E98" s="229" t="s">
        <v>878</v>
      </c>
      <c r="F98" s="363"/>
    </row>
    <row r="99" spans="2:6" ht="13.8" x14ac:dyDescent="0.25">
      <c r="B99" s="65"/>
      <c r="C99" s="64"/>
      <c r="D99" s="73"/>
      <c r="E99" s="73"/>
      <c r="F99" s="363"/>
    </row>
    <row r="100" spans="2:6" ht="13.8" x14ac:dyDescent="0.25">
      <c r="B100" s="65"/>
      <c r="C100" s="76" t="s">
        <v>779</v>
      </c>
      <c r="D100" s="73"/>
      <c r="E100" s="73"/>
      <c r="F100" s="363"/>
    </row>
    <row r="101" spans="2:6" ht="39.6" x14ac:dyDescent="0.25">
      <c r="B101" s="65"/>
      <c r="C101" s="64"/>
      <c r="D101" s="228" t="s">
        <v>780</v>
      </c>
      <c r="E101" s="229" t="s">
        <v>781</v>
      </c>
      <c r="F101" s="363"/>
    </row>
    <row r="102" spans="2:6" ht="26.4" x14ac:dyDescent="0.25">
      <c r="B102" s="80"/>
      <c r="C102" s="81"/>
      <c r="D102" s="205" t="s">
        <v>782</v>
      </c>
      <c r="E102" s="206" t="s">
        <v>783</v>
      </c>
      <c r="F102" s="80"/>
    </row>
    <row r="103" spans="2:6" ht="39.6" x14ac:dyDescent="0.25">
      <c r="B103" s="65"/>
      <c r="C103" s="64"/>
      <c r="D103" s="228" t="s">
        <v>879</v>
      </c>
      <c r="E103" s="229" t="s">
        <v>880</v>
      </c>
      <c r="F103" s="363"/>
    </row>
    <row r="104" spans="2:6" ht="26.4" x14ac:dyDescent="0.25">
      <c r="B104" s="80"/>
      <c r="C104" s="81"/>
      <c r="D104" s="228" t="s">
        <v>881</v>
      </c>
      <c r="E104" s="229" t="s">
        <v>882</v>
      </c>
      <c r="F104" s="80"/>
    </row>
    <row r="105" spans="2:6" ht="13.8" x14ac:dyDescent="0.25">
      <c r="B105" s="65"/>
      <c r="C105" s="64"/>
      <c r="D105" s="73"/>
      <c r="E105" s="73"/>
      <c r="F105" s="363"/>
    </row>
    <row r="106" spans="2:6" ht="13.8" x14ac:dyDescent="0.25">
      <c r="B106" s="65"/>
      <c r="C106" s="76" t="s">
        <v>784</v>
      </c>
      <c r="D106" s="73"/>
      <c r="E106" s="73"/>
      <c r="F106" s="363"/>
    </row>
    <row r="107" spans="2:6" ht="39.6" x14ac:dyDescent="0.25">
      <c r="B107" s="65"/>
      <c r="C107" s="64"/>
      <c r="D107" s="228" t="s">
        <v>787</v>
      </c>
      <c r="E107" s="230" t="s">
        <v>788</v>
      </c>
      <c r="F107" s="363"/>
    </row>
    <row r="108" spans="2:6" ht="13.8" x14ac:dyDescent="0.25">
      <c r="B108" s="65"/>
      <c r="C108" s="64"/>
      <c r="D108" s="73"/>
      <c r="E108" s="73"/>
      <c r="F108" s="363"/>
    </row>
    <row r="109" spans="2:6" ht="13.8" x14ac:dyDescent="0.25">
      <c r="B109" s="65"/>
      <c r="C109" s="76" t="s">
        <v>789</v>
      </c>
      <c r="D109" s="73"/>
      <c r="E109" s="73"/>
      <c r="F109" s="363"/>
    </row>
    <row r="110" spans="2:6" ht="26.4" x14ac:dyDescent="0.25">
      <c r="B110" s="65"/>
      <c r="C110" s="64"/>
      <c r="D110" s="228" t="s">
        <v>790</v>
      </c>
      <c r="E110" s="230" t="s">
        <v>791</v>
      </c>
      <c r="F110" s="363"/>
    </row>
    <row r="111" spans="2:6" ht="52.8" x14ac:dyDescent="0.25">
      <c r="B111" s="65"/>
      <c r="C111" s="64"/>
      <c r="D111" s="228" t="s">
        <v>792</v>
      </c>
      <c r="E111" s="230" t="s">
        <v>793</v>
      </c>
      <c r="F111" s="363"/>
    </row>
    <row r="112" spans="2:6" ht="13.8" x14ac:dyDescent="0.25">
      <c r="B112" s="65"/>
      <c r="C112" s="64"/>
      <c r="D112" s="73"/>
      <c r="E112" s="73"/>
      <c r="F112" s="363"/>
    </row>
    <row r="113" spans="2:6" ht="13.8" x14ac:dyDescent="0.25">
      <c r="B113" s="65"/>
      <c r="C113" s="76" t="s">
        <v>794</v>
      </c>
      <c r="D113" s="73"/>
      <c r="E113" s="73"/>
      <c r="F113" s="363"/>
    </row>
    <row r="114" spans="2:6" ht="39.6" x14ac:dyDescent="0.25">
      <c r="B114" s="65"/>
      <c r="C114" s="64"/>
      <c r="D114" s="228" t="s">
        <v>795</v>
      </c>
      <c r="E114" s="230" t="s">
        <v>796</v>
      </c>
      <c r="F114" s="363"/>
    </row>
    <row r="115" spans="2:6" ht="13.8" x14ac:dyDescent="0.25">
      <c r="C115" s="64"/>
      <c r="D115" s="73"/>
      <c r="E115" s="73"/>
    </row>
    <row r="116" spans="2:6" ht="29.7" customHeight="1" x14ac:dyDescent="0.25">
      <c r="C116" s="76" t="s">
        <v>797</v>
      </c>
      <c r="D116" s="73"/>
      <c r="E116" s="73"/>
    </row>
    <row r="117" spans="2:6" ht="39.6" x14ac:dyDescent="0.25">
      <c r="C117" s="64"/>
      <c r="D117" s="228" t="s">
        <v>798</v>
      </c>
      <c r="E117" s="229" t="s">
        <v>799</v>
      </c>
    </row>
    <row r="118" spans="2:6" ht="39.6" x14ac:dyDescent="0.25">
      <c r="C118" s="64"/>
      <c r="D118" s="228" t="s">
        <v>800</v>
      </c>
      <c r="E118" s="230" t="s">
        <v>801</v>
      </c>
    </row>
    <row r="119" spans="2:6" ht="26.4" x14ac:dyDescent="0.25">
      <c r="C119" s="64"/>
      <c r="D119" s="228" t="s">
        <v>802</v>
      </c>
      <c r="E119" s="229" t="s">
        <v>883</v>
      </c>
    </row>
    <row r="120" spans="2:6" ht="13.8" x14ac:dyDescent="0.25">
      <c r="C120" s="64"/>
      <c r="D120" s="73"/>
      <c r="E120" s="73"/>
    </row>
    <row r="121" spans="2:6" ht="13.8" x14ac:dyDescent="0.25">
      <c r="C121" s="76" t="s">
        <v>803</v>
      </c>
      <c r="D121" s="73"/>
      <c r="E121" s="73"/>
    </row>
    <row r="122" spans="2:6" ht="26.4" x14ac:dyDescent="0.25">
      <c r="C122" s="64"/>
      <c r="D122" s="228" t="s">
        <v>804</v>
      </c>
      <c r="E122" s="230" t="s">
        <v>805</v>
      </c>
    </row>
    <row r="123" spans="2:6" ht="13.8" x14ac:dyDescent="0.25">
      <c r="C123" s="64"/>
      <c r="D123" s="65"/>
      <c r="E123" s="65"/>
    </row>
  </sheetData>
  <pageMargins left="0.37" right="0.49" top="0.55000000000000004" bottom="0.47" header="0.23" footer="0.21"/>
  <pageSetup paperSize="9" scale="94" orientation="portrait" r:id="rId1"/>
  <headerFooter alignWithMargins="0">
    <oddHeader>&amp;C&amp;A&amp;RLiite 5, Vaatimuslomake</oddHeader>
    <oddFooter>&amp;LTietoliikennepalvelujen kilpailutus&amp;R&amp;P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D102-67E3-4D4C-8465-2DD6F3B07865}">
  <sheetPr>
    <tabColor theme="2" tint="-9.9978637043366805E-2"/>
    <outlinePr summaryBelow="0"/>
  </sheetPr>
  <dimension ref="A1:Q112"/>
  <sheetViews>
    <sheetView topLeftCell="A62" zoomScaleNormal="100" workbookViewId="0">
      <selection activeCell="G75" sqref="G75"/>
    </sheetView>
  </sheetViews>
  <sheetFormatPr defaultColWidth="8.6640625" defaultRowHeight="13.2" x14ac:dyDescent="0.25"/>
  <cols>
    <col min="1" max="3" width="2" customWidth="1"/>
    <col min="4" max="4" width="5.33203125" customWidth="1"/>
    <col min="5" max="5" width="6.33203125" customWidth="1"/>
    <col min="6" max="7" width="73" customWidth="1"/>
    <col min="8" max="8" width="3" customWidth="1"/>
    <col min="9" max="9" width="47.109375" style="368" customWidth="1"/>
    <col min="11" max="11" width="7.6640625" style="362" customWidth="1"/>
    <col min="12" max="17" width="9.109375" style="153"/>
  </cols>
  <sheetData>
    <row r="1" spans="1:17" s="16" customFormat="1" ht="16.5" customHeight="1" x14ac:dyDescent="0.25">
      <c r="A1" s="37" t="s">
        <v>40</v>
      </c>
      <c r="B1" s="471" t="str">
        <f>Ohje!B2</f>
        <v>&lt;Järjestelmä X&gt;</v>
      </c>
      <c r="C1" s="471"/>
      <c r="D1" s="471"/>
      <c r="E1" s="471"/>
      <c r="F1" s="471"/>
      <c r="G1" s="471"/>
      <c r="H1" s="471"/>
      <c r="I1" s="368"/>
      <c r="J1" s="213"/>
      <c r="K1" s="214"/>
      <c r="L1" s="214"/>
      <c r="M1" s="214"/>
      <c r="N1" s="214"/>
      <c r="O1" s="214"/>
      <c r="P1" s="214"/>
      <c r="Q1" s="23"/>
    </row>
    <row r="2" spans="1:17" s="16" customFormat="1" ht="15.6" x14ac:dyDescent="0.25">
      <c r="B2" s="485" t="s">
        <v>38</v>
      </c>
      <c r="C2" s="485"/>
      <c r="D2" s="485"/>
      <c r="E2" s="485"/>
      <c r="F2" s="485"/>
      <c r="G2" s="485"/>
      <c r="H2" s="485"/>
      <c r="I2" s="372" t="s">
        <v>1</v>
      </c>
      <c r="J2" s="213"/>
      <c r="K2" s="214"/>
      <c r="L2" s="214"/>
      <c r="M2" s="214"/>
      <c r="N2" s="214"/>
      <c r="O2" s="214"/>
      <c r="P2" s="214"/>
      <c r="Q2" s="23"/>
    </row>
    <row r="3" spans="1:17" s="16" customFormat="1" ht="15.6" x14ac:dyDescent="0.25">
      <c r="B3" s="102" t="s">
        <v>31</v>
      </c>
      <c r="C3" s="102"/>
      <c r="D3" s="34"/>
      <c r="E3" s="35"/>
      <c r="F3" s="321"/>
      <c r="G3" s="36"/>
      <c r="H3" s="110"/>
      <c r="I3" s="368"/>
      <c r="J3" s="213"/>
      <c r="K3" s="214"/>
      <c r="L3" s="214"/>
      <c r="M3" s="214"/>
      <c r="N3" s="214"/>
      <c r="O3" s="214"/>
      <c r="P3" s="214"/>
      <c r="Q3" s="23"/>
    </row>
    <row r="4" spans="1:17" s="16" customFormat="1" ht="75" customHeight="1" x14ac:dyDescent="0.25">
      <c r="C4" s="29"/>
      <c r="E4" s="30"/>
      <c r="F4" s="478" t="s">
        <v>884</v>
      </c>
      <c r="G4" s="483"/>
      <c r="H4" s="47"/>
      <c r="I4" s="368"/>
      <c r="J4" s="213"/>
      <c r="K4" s="213"/>
      <c r="L4" s="214"/>
      <c r="M4" s="214"/>
      <c r="N4" s="214"/>
      <c r="O4" s="214"/>
      <c r="P4" s="214"/>
      <c r="Q4" s="23"/>
    </row>
    <row r="5" spans="1:17" s="16" customFormat="1" ht="15.6" x14ac:dyDescent="0.25">
      <c r="B5" s="102" t="s">
        <v>885</v>
      </c>
      <c r="C5" s="102"/>
      <c r="D5" s="34"/>
      <c r="E5" s="35"/>
      <c r="F5" s="321"/>
      <c r="G5" s="36"/>
      <c r="H5" s="110"/>
      <c r="I5" s="368"/>
      <c r="J5" s="213"/>
      <c r="K5" s="214"/>
      <c r="L5" s="214"/>
      <c r="M5" s="214"/>
      <c r="N5" s="214"/>
      <c r="O5" s="214"/>
      <c r="P5" s="214"/>
      <c r="Q5" s="23"/>
    </row>
    <row r="6" spans="1:17" s="16" customFormat="1" ht="117.9" customHeight="1" x14ac:dyDescent="0.25">
      <c r="C6" s="29"/>
      <c r="E6" s="30"/>
      <c r="F6" s="478" t="s">
        <v>886</v>
      </c>
      <c r="G6" s="521"/>
      <c r="H6" s="47"/>
      <c r="I6" s="368"/>
      <c r="J6" s="213"/>
      <c r="K6" s="214"/>
      <c r="L6" s="214"/>
      <c r="M6" s="214"/>
      <c r="N6" s="214"/>
      <c r="O6" s="214"/>
      <c r="P6" s="214"/>
      <c r="Q6" s="23"/>
    </row>
    <row r="7" spans="1:17" s="16" customFormat="1" ht="291" customHeight="1" x14ac:dyDescent="0.25">
      <c r="C7" s="29"/>
      <c r="E7" s="30"/>
      <c r="F7" s="478" t="s">
        <v>887</v>
      </c>
      <c r="G7" s="483"/>
      <c r="H7" s="47"/>
      <c r="I7" s="369"/>
      <c r="J7" s="213"/>
      <c r="K7" s="214"/>
      <c r="L7" s="214"/>
      <c r="M7" s="214"/>
      <c r="N7" s="214"/>
      <c r="O7" s="214"/>
      <c r="P7" s="214"/>
      <c r="Q7" s="23"/>
    </row>
    <row r="8" spans="1:17" s="16" customFormat="1" ht="263.25" customHeight="1" x14ac:dyDescent="0.25">
      <c r="C8" s="29"/>
      <c r="E8" s="30"/>
      <c r="F8" s="478" t="s">
        <v>888</v>
      </c>
      <c r="G8" s="483"/>
      <c r="H8" s="47"/>
      <c r="I8" s="368"/>
      <c r="J8" s="213"/>
      <c r="K8" s="214"/>
      <c r="L8" s="214"/>
      <c r="M8" s="214"/>
      <c r="N8" s="214"/>
      <c r="O8" s="214"/>
      <c r="P8" s="214"/>
      <c r="Q8" s="23"/>
    </row>
    <row r="9" spans="1:17" s="16" customFormat="1" ht="50.25" customHeight="1" x14ac:dyDescent="0.25">
      <c r="C9" s="29"/>
      <c r="E9" s="30"/>
      <c r="F9" s="478" t="s">
        <v>889</v>
      </c>
      <c r="G9" s="483"/>
      <c r="H9" s="47"/>
      <c r="I9" s="368"/>
      <c r="J9" s="213"/>
      <c r="K9" s="214"/>
      <c r="L9" s="214"/>
      <c r="M9" s="214"/>
      <c r="N9" s="214"/>
      <c r="O9" s="214"/>
      <c r="P9" s="214"/>
      <c r="Q9" s="23"/>
    </row>
    <row r="10" spans="1:17" s="16" customFormat="1" ht="24" customHeight="1" x14ac:dyDescent="0.25">
      <c r="B10" s="35" t="s">
        <v>34</v>
      </c>
      <c r="C10" s="29"/>
      <c r="E10" s="30"/>
      <c r="F10" s="321"/>
      <c r="G10" s="36"/>
      <c r="H10" s="110"/>
      <c r="I10" s="368"/>
      <c r="J10" s="92"/>
      <c r="K10" s="365"/>
      <c r="L10" s="92"/>
      <c r="M10" s="92"/>
      <c r="N10" s="212"/>
      <c r="O10" s="212"/>
      <c r="P10" s="214"/>
      <c r="Q10" s="23"/>
    </row>
    <row r="11" spans="1:17" s="16" customFormat="1" ht="115.5" customHeight="1" x14ac:dyDescent="0.25">
      <c r="C11" s="29"/>
      <c r="E11" s="30"/>
      <c r="F11" s="476" t="s">
        <v>890</v>
      </c>
      <c r="G11" s="477"/>
      <c r="H11" s="47"/>
      <c r="I11" s="368"/>
      <c r="J11" s="92"/>
      <c r="K11" s="365"/>
      <c r="L11" s="92"/>
      <c r="M11" s="92"/>
      <c r="N11" s="212"/>
      <c r="O11" s="212"/>
      <c r="P11" s="214"/>
      <c r="Q11" s="23"/>
    </row>
    <row r="12" spans="1:17" s="16" customFormat="1" ht="15.6" x14ac:dyDescent="0.25">
      <c r="A12" s="37" t="s">
        <v>891</v>
      </c>
      <c r="B12" s="35" t="s">
        <v>892</v>
      </c>
      <c r="C12" s="29"/>
      <c r="E12" s="35"/>
      <c r="F12" s="321"/>
      <c r="G12" s="46"/>
      <c r="H12" s="110"/>
      <c r="I12" s="370"/>
      <c r="J12" s="92"/>
      <c r="K12" s="365"/>
      <c r="L12" s="92"/>
      <c r="M12" s="92"/>
      <c r="N12" s="212"/>
      <c r="O12" s="212"/>
      <c r="P12" s="214"/>
      <c r="Q12" s="23"/>
    </row>
    <row r="13" spans="1:17" s="16" customFormat="1" ht="13.8" x14ac:dyDescent="0.25">
      <c r="C13" s="29"/>
      <c r="E13" s="30"/>
      <c r="F13" s="478"/>
      <c r="G13" s="483"/>
      <c r="H13" s="92"/>
      <c r="I13" s="368"/>
      <c r="J13" s="92"/>
      <c r="K13" s="365"/>
      <c r="L13" s="92"/>
      <c r="M13" s="92"/>
      <c r="N13" s="212"/>
      <c r="O13" s="212"/>
      <c r="P13" s="214"/>
      <c r="Q13" s="23"/>
    </row>
    <row r="14" spans="1:17" x14ac:dyDescent="0.25">
      <c r="I14" s="370"/>
    </row>
    <row r="15" spans="1:17" x14ac:dyDescent="0.25">
      <c r="F15" s="8" t="s">
        <v>893</v>
      </c>
      <c r="G15" s="152" t="s">
        <v>894</v>
      </c>
      <c r="I15" s="370"/>
      <c r="J15" s="13" t="s">
        <v>895</v>
      </c>
    </row>
    <row r="16" spans="1:17" ht="186" customHeight="1" x14ac:dyDescent="0.25">
      <c r="D16" s="107" t="s">
        <v>896</v>
      </c>
      <c r="E16" s="241" t="s">
        <v>40</v>
      </c>
      <c r="F16" s="436" t="s">
        <v>897</v>
      </c>
      <c r="G16" s="230" t="s">
        <v>898</v>
      </c>
      <c r="I16" s="370"/>
      <c r="J16" s="330">
        <v>60</v>
      </c>
    </row>
    <row r="17" spans="1:17" ht="114.75" customHeight="1" x14ac:dyDescent="0.25">
      <c r="D17" s="107" t="s">
        <v>899</v>
      </c>
      <c r="E17" s="241" t="s">
        <v>40</v>
      </c>
      <c r="F17" s="242" t="s">
        <v>900</v>
      </c>
      <c r="G17" s="243" t="s">
        <v>901</v>
      </c>
      <c r="I17" s="370"/>
      <c r="J17" s="330">
        <v>20</v>
      </c>
    </row>
    <row r="18" spans="1:17" ht="177.75" customHeight="1" x14ac:dyDescent="0.25">
      <c r="D18" s="107" t="s">
        <v>902</v>
      </c>
      <c r="E18" s="241" t="s">
        <v>40</v>
      </c>
      <c r="F18" s="242" t="s">
        <v>900</v>
      </c>
      <c r="G18" s="243" t="s">
        <v>901</v>
      </c>
      <c r="I18" s="370"/>
      <c r="J18" s="330">
        <v>40</v>
      </c>
    </row>
    <row r="19" spans="1:17" ht="13.8" x14ac:dyDescent="0.25">
      <c r="I19" s="370"/>
      <c r="J19" s="10" t="s">
        <v>903</v>
      </c>
    </row>
    <row r="20" spans="1:17" s="16" customFormat="1" ht="15.6" x14ac:dyDescent="0.25">
      <c r="B20" s="35"/>
      <c r="C20" s="29"/>
      <c r="E20" s="35"/>
      <c r="F20" s="321"/>
      <c r="G20" s="46"/>
      <c r="H20" s="110"/>
      <c r="I20" s="370"/>
      <c r="J20" s="331">
        <f>SUM(J16:J18)</f>
        <v>120</v>
      </c>
      <c r="K20" s="365"/>
      <c r="L20" s="92"/>
      <c r="M20" s="92"/>
      <c r="N20" s="212"/>
      <c r="O20" s="212"/>
      <c r="P20" s="214"/>
      <c r="Q20" s="23"/>
    </row>
    <row r="21" spans="1:17" s="16" customFormat="1" ht="15.6" x14ac:dyDescent="0.25">
      <c r="B21" s="35"/>
      <c r="C21" s="29"/>
      <c r="E21" s="35"/>
      <c r="F21" s="321"/>
      <c r="G21" s="46"/>
      <c r="H21" s="110"/>
      <c r="I21" s="370"/>
      <c r="J21" s="92"/>
      <c r="K21" s="365"/>
      <c r="L21" s="92"/>
      <c r="M21" s="92"/>
      <c r="N21" s="212"/>
      <c r="O21" s="212"/>
      <c r="P21" s="214"/>
      <c r="Q21" s="23"/>
    </row>
    <row r="22" spans="1:17" s="16" customFormat="1" ht="15.6" x14ac:dyDescent="0.25">
      <c r="A22" s="37" t="s">
        <v>904</v>
      </c>
      <c r="B22" s="35" t="s">
        <v>905</v>
      </c>
      <c r="C22" s="29"/>
      <c r="E22" s="35"/>
      <c r="F22" s="321"/>
      <c r="G22" s="46"/>
      <c r="H22" s="110"/>
      <c r="I22" s="370"/>
      <c r="J22" s="92"/>
      <c r="K22" s="365"/>
      <c r="L22" s="92"/>
      <c r="M22" s="92"/>
      <c r="N22" s="212"/>
      <c r="O22" s="212"/>
      <c r="P22" s="214"/>
      <c r="Q22" s="23"/>
    </row>
    <row r="23" spans="1:17" s="16" customFormat="1" ht="47.25" customHeight="1" x14ac:dyDescent="0.25">
      <c r="C23" s="29"/>
      <c r="E23" s="30"/>
      <c r="F23" s="478"/>
      <c r="G23" s="483"/>
      <c r="H23" s="92"/>
      <c r="I23" s="370"/>
      <c r="J23" s="92"/>
      <c r="K23" s="365"/>
      <c r="L23" s="92"/>
      <c r="M23" s="92"/>
      <c r="N23" s="212"/>
      <c r="O23" s="212"/>
      <c r="P23" s="214"/>
      <c r="Q23" s="23"/>
    </row>
    <row r="25" spans="1:17" x14ac:dyDescent="0.25">
      <c r="F25" s="8" t="s">
        <v>893</v>
      </c>
      <c r="G25" s="152" t="s">
        <v>894</v>
      </c>
      <c r="J25" s="13" t="s">
        <v>895</v>
      </c>
    </row>
    <row r="26" spans="1:17" ht="123" customHeight="1" x14ac:dyDescent="0.25">
      <c r="D26" s="107" t="s">
        <v>906</v>
      </c>
      <c r="E26" s="241" t="s">
        <v>40</v>
      </c>
      <c r="F26" s="242" t="s">
        <v>900</v>
      </c>
      <c r="G26" s="243" t="s">
        <v>901</v>
      </c>
      <c r="J26" s="330">
        <v>40</v>
      </c>
    </row>
    <row r="27" spans="1:17" ht="116.25" customHeight="1" x14ac:dyDescent="0.25">
      <c r="D27" s="107" t="s">
        <v>907</v>
      </c>
      <c r="E27" s="241" t="s">
        <v>40</v>
      </c>
      <c r="F27" s="242" t="s">
        <v>900</v>
      </c>
      <c r="G27" s="243" t="s">
        <v>901</v>
      </c>
      <c r="J27" s="330">
        <v>40</v>
      </c>
    </row>
    <row r="28" spans="1:17" ht="116.25" customHeight="1" x14ac:dyDescent="0.25">
      <c r="D28" s="107" t="s">
        <v>908</v>
      </c>
      <c r="E28" s="241" t="s">
        <v>40</v>
      </c>
      <c r="F28" s="242" t="s">
        <v>900</v>
      </c>
      <c r="G28" s="243" t="s">
        <v>901</v>
      </c>
      <c r="J28" s="330">
        <v>40</v>
      </c>
    </row>
    <row r="29" spans="1:17" ht="13.8" x14ac:dyDescent="0.25">
      <c r="J29" s="10" t="s">
        <v>903</v>
      </c>
    </row>
    <row r="30" spans="1:17" s="16" customFormat="1" ht="15.6" x14ac:dyDescent="0.25">
      <c r="B30" s="35"/>
      <c r="C30" s="29"/>
      <c r="E30" s="35"/>
      <c r="F30" s="321"/>
      <c r="G30" s="46"/>
      <c r="H30" s="110"/>
      <c r="I30" s="368"/>
      <c r="J30" s="331">
        <f>SUM(J26:J28)</f>
        <v>120</v>
      </c>
      <c r="K30" s="365"/>
      <c r="L30" s="92"/>
      <c r="M30" s="92"/>
      <c r="N30" s="212"/>
      <c r="O30" s="212"/>
      <c r="P30" s="214"/>
      <c r="Q30" s="23"/>
    </row>
    <row r="31" spans="1:17" s="16" customFormat="1" ht="15.6" x14ac:dyDescent="0.25">
      <c r="B31" s="35"/>
      <c r="C31" s="29"/>
      <c r="E31" s="35"/>
      <c r="F31" s="321"/>
      <c r="G31" s="46"/>
      <c r="H31" s="110"/>
      <c r="I31" s="368"/>
      <c r="J31" s="92"/>
      <c r="K31" s="365"/>
      <c r="L31" s="92"/>
      <c r="M31" s="92"/>
      <c r="N31" s="212"/>
      <c r="O31" s="212"/>
      <c r="P31" s="214"/>
      <c r="Q31" s="23"/>
    </row>
    <row r="32" spans="1:17" s="16" customFormat="1" ht="15.6" x14ac:dyDescent="0.25">
      <c r="A32" s="37" t="s">
        <v>909</v>
      </c>
      <c r="B32" s="35" t="s">
        <v>910</v>
      </c>
      <c r="C32" s="29"/>
      <c r="E32" s="35"/>
      <c r="F32" s="321"/>
      <c r="G32" s="46"/>
      <c r="H32" s="110"/>
      <c r="I32" s="368"/>
      <c r="J32" s="92"/>
      <c r="K32" s="365"/>
      <c r="L32" s="92"/>
      <c r="M32" s="92"/>
      <c r="N32" s="212"/>
      <c r="O32" s="212"/>
      <c r="P32" s="214"/>
      <c r="Q32" s="23"/>
    </row>
    <row r="33" spans="1:17" s="16" customFormat="1" ht="13.8" x14ac:dyDescent="0.25">
      <c r="C33" s="29"/>
      <c r="E33" s="30"/>
      <c r="F33" s="478"/>
      <c r="G33" s="483"/>
      <c r="H33" s="92"/>
      <c r="I33" s="368"/>
      <c r="J33" s="92"/>
      <c r="K33" s="365"/>
      <c r="L33" s="92"/>
      <c r="M33" s="92"/>
      <c r="N33" s="212"/>
      <c r="O33" s="212"/>
      <c r="P33" s="214"/>
      <c r="Q33" s="23"/>
    </row>
    <row r="35" spans="1:17" x14ac:dyDescent="0.25">
      <c r="F35" s="8" t="s">
        <v>893</v>
      </c>
      <c r="G35" s="152" t="s">
        <v>894</v>
      </c>
      <c r="J35" s="13" t="s">
        <v>895</v>
      </c>
    </row>
    <row r="36" spans="1:17" ht="141.75" customHeight="1" x14ac:dyDescent="0.25">
      <c r="D36" s="107" t="s">
        <v>911</v>
      </c>
      <c r="E36" s="241" t="s">
        <v>40</v>
      </c>
      <c r="F36" s="242" t="s">
        <v>900</v>
      </c>
      <c r="G36" s="243" t="s">
        <v>901</v>
      </c>
      <c r="J36" s="330">
        <v>40</v>
      </c>
    </row>
    <row r="37" spans="1:17" ht="116.25" customHeight="1" x14ac:dyDescent="0.25">
      <c r="D37" s="107" t="s">
        <v>912</v>
      </c>
      <c r="E37" s="241" t="s">
        <v>40</v>
      </c>
      <c r="F37" s="242" t="s">
        <v>900</v>
      </c>
      <c r="G37" s="243" t="s">
        <v>901</v>
      </c>
      <c r="J37" s="330">
        <v>40</v>
      </c>
    </row>
    <row r="38" spans="1:17" ht="116.25" customHeight="1" x14ac:dyDescent="0.25">
      <c r="D38" s="107" t="s">
        <v>913</v>
      </c>
      <c r="E38" s="241" t="s">
        <v>40</v>
      </c>
      <c r="F38" s="242" t="s">
        <v>900</v>
      </c>
      <c r="G38" s="243" t="s">
        <v>901</v>
      </c>
      <c r="J38" s="330">
        <v>40</v>
      </c>
    </row>
    <row r="39" spans="1:17" ht="13.8" x14ac:dyDescent="0.25">
      <c r="J39" s="10" t="s">
        <v>903</v>
      </c>
    </row>
    <row r="40" spans="1:17" s="16" customFormat="1" ht="15.6" x14ac:dyDescent="0.25">
      <c r="B40" s="35"/>
      <c r="C40" s="29"/>
      <c r="E40" s="35"/>
      <c r="F40" s="321"/>
      <c r="G40" s="46"/>
      <c r="H40" s="110"/>
      <c r="I40" s="368"/>
      <c r="J40" s="331">
        <f>SUM(J36:J38)</f>
        <v>120</v>
      </c>
      <c r="K40" s="365"/>
      <c r="L40" s="92"/>
      <c r="M40" s="92"/>
      <c r="N40" s="212"/>
      <c r="O40" s="212"/>
      <c r="P40" s="214"/>
      <c r="Q40" s="23"/>
    </row>
    <row r="41" spans="1:17" s="16" customFormat="1" ht="15.6" x14ac:dyDescent="0.25">
      <c r="B41" s="35"/>
      <c r="C41" s="29"/>
      <c r="E41" s="35"/>
      <c r="F41" s="321"/>
      <c r="G41" s="46"/>
      <c r="H41" s="110"/>
      <c r="I41" s="368"/>
      <c r="J41" s="92"/>
      <c r="K41" s="365"/>
      <c r="L41" s="92"/>
      <c r="M41" s="92"/>
      <c r="N41" s="212"/>
      <c r="O41" s="212"/>
      <c r="P41" s="214"/>
      <c r="Q41" s="23"/>
    </row>
    <row r="42" spans="1:17" s="16" customFormat="1" ht="15.6" x14ac:dyDescent="0.25">
      <c r="A42" s="37" t="s">
        <v>914</v>
      </c>
      <c r="B42" s="35" t="s">
        <v>915</v>
      </c>
      <c r="C42" s="29"/>
      <c r="E42" s="35"/>
      <c r="F42" s="321"/>
      <c r="G42" s="46"/>
      <c r="H42" s="110"/>
      <c r="I42" s="368"/>
      <c r="J42" s="92"/>
      <c r="K42" s="365"/>
      <c r="L42" s="92"/>
      <c r="M42" s="92"/>
      <c r="N42" s="212"/>
      <c r="O42" s="212"/>
      <c r="P42" s="214"/>
      <c r="Q42" s="23"/>
    </row>
    <row r="43" spans="1:17" s="16" customFormat="1" ht="13.8" x14ac:dyDescent="0.25">
      <c r="C43" s="29"/>
      <c r="E43" s="30"/>
      <c r="F43" s="478"/>
      <c r="G43" s="483"/>
      <c r="H43" s="92"/>
      <c r="I43" s="368"/>
      <c r="J43" s="92"/>
      <c r="K43" s="365"/>
      <c r="L43" s="92"/>
      <c r="M43" s="92"/>
      <c r="N43" s="212"/>
      <c r="O43" s="212"/>
      <c r="P43" s="214"/>
      <c r="Q43" s="23"/>
    </row>
    <row r="45" spans="1:17" x14ac:dyDescent="0.25">
      <c r="F45" s="8" t="s">
        <v>893</v>
      </c>
      <c r="G45" s="152" t="s">
        <v>894</v>
      </c>
      <c r="J45" s="13" t="s">
        <v>895</v>
      </c>
    </row>
    <row r="46" spans="1:17" ht="112.5" customHeight="1" x14ac:dyDescent="0.25">
      <c r="D46" s="107" t="s">
        <v>916</v>
      </c>
      <c r="E46" s="241" t="s">
        <v>40</v>
      </c>
      <c r="F46" s="242" t="s">
        <v>900</v>
      </c>
      <c r="G46" s="243" t="s">
        <v>901</v>
      </c>
      <c r="J46" s="330">
        <v>30</v>
      </c>
    </row>
    <row r="47" spans="1:17" ht="217.5" customHeight="1" x14ac:dyDescent="0.25">
      <c r="D47" s="107" t="s">
        <v>917</v>
      </c>
      <c r="E47" s="241" t="s">
        <v>40</v>
      </c>
      <c r="F47" s="242" t="s">
        <v>900</v>
      </c>
      <c r="G47" s="243" t="s">
        <v>901</v>
      </c>
      <c r="J47" s="330">
        <v>30</v>
      </c>
    </row>
    <row r="48" spans="1:17" ht="13.8" x14ac:dyDescent="0.25">
      <c r="J48" s="10" t="s">
        <v>903</v>
      </c>
    </row>
    <row r="49" spans="1:17" s="16" customFormat="1" ht="15.6" x14ac:dyDescent="0.25">
      <c r="B49" s="35"/>
      <c r="C49" s="29"/>
      <c r="E49" s="35"/>
      <c r="F49" s="321"/>
      <c r="G49" s="46"/>
      <c r="H49" s="110"/>
      <c r="I49" s="368"/>
      <c r="J49" s="331">
        <f>SUM(J46:J47)</f>
        <v>60</v>
      </c>
      <c r="K49" s="365"/>
      <c r="L49" s="92"/>
      <c r="M49" s="92"/>
      <c r="N49" s="212"/>
      <c r="O49" s="212"/>
      <c r="P49" s="214"/>
      <c r="Q49" s="23"/>
    </row>
    <row r="50" spans="1:17" s="16" customFormat="1" ht="15.6" x14ac:dyDescent="0.25">
      <c r="B50" s="35"/>
      <c r="C50" s="29"/>
      <c r="E50" s="35"/>
      <c r="F50" s="321"/>
      <c r="G50" s="46"/>
      <c r="H50" s="110"/>
      <c r="I50" s="368"/>
      <c r="J50" s="92"/>
      <c r="K50" s="365"/>
      <c r="L50" s="92"/>
      <c r="M50" s="92"/>
      <c r="N50" s="212"/>
      <c r="O50" s="212"/>
      <c r="P50" s="214"/>
      <c r="Q50" s="23"/>
    </row>
    <row r="51" spans="1:17" s="16" customFormat="1" ht="15.6" x14ac:dyDescent="0.25">
      <c r="A51" s="37" t="s">
        <v>918</v>
      </c>
      <c r="B51" s="35" t="s">
        <v>919</v>
      </c>
      <c r="C51" s="29"/>
      <c r="E51" s="35"/>
      <c r="F51" s="321"/>
      <c r="G51" s="46"/>
      <c r="H51" s="110"/>
      <c r="I51" s="368"/>
      <c r="J51" s="92"/>
      <c r="K51" s="365"/>
      <c r="L51" s="92"/>
      <c r="M51" s="92"/>
      <c r="N51" s="212"/>
      <c r="O51" s="212"/>
      <c r="P51" s="214"/>
      <c r="Q51" s="23"/>
    </row>
    <row r="52" spans="1:17" s="16" customFormat="1" ht="13.8" x14ac:dyDescent="0.25">
      <c r="C52" s="29"/>
      <c r="E52" s="30"/>
      <c r="F52" s="478"/>
      <c r="G52" s="483"/>
      <c r="H52" s="92"/>
      <c r="I52" s="368"/>
      <c r="J52" s="92"/>
      <c r="K52" s="365"/>
      <c r="L52" s="92"/>
      <c r="M52" s="92"/>
      <c r="N52" s="212"/>
      <c r="O52" s="212"/>
      <c r="P52" s="214"/>
      <c r="Q52" s="23"/>
    </row>
    <row r="53" spans="1:17" x14ac:dyDescent="0.25">
      <c r="I53"/>
    </row>
    <row r="54" spans="1:17" x14ac:dyDescent="0.25">
      <c r="F54" s="8" t="s">
        <v>893</v>
      </c>
      <c r="G54" s="152" t="s">
        <v>894</v>
      </c>
      <c r="J54" s="13" t="s">
        <v>895</v>
      </c>
    </row>
    <row r="55" spans="1:17" ht="300" customHeight="1" x14ac:dyDescent="0.25">
      <c r="D55" s="107" t="s">
        <v>920</v>
      </c>
      <c r="E55" s="241" t="s">
        <v>40</v>
      </c>
      <c r="F55" s="242" t="s">
        <v>921</v>
      </c>
      <c r="G55" s="243" t="s">
        <v>922</v>
      </c>
      <c r="J55" s="330">
        <v>60</v>
      </c>
    </row>
    <row r="56" spans="1:17" ht="117.75" customHeight="1" x14ac:dyDescent="0.25">
      <c r="D56" s="107" t="s">
        <v>923</v>
      </c>
      <c r="E56" s="241" t="s">
        <v>40</v>
      </c>
      <c r="F56" s="242" t="s">
        <v>900</v>
      </c>
      <c r="G56" s="243" t="s">
        <v>901</v>
      </c>
      <c r="J56" s="330">
        <v>40</v>
      </c>
    </row>
    <row r="57" spans="1:17" ht="13.8" x14ac:dyDescent="0.25">
      <c r="J57" s="10" t="s">
        <v>903</v>
      </c>
    </row>
    <row r="58" spans="1:17" s="16" customFormat="1" ht="15.6" x14ac:dyDescent="0.25">
      <c r="B58" s="35"/>
      <c r="C58" s="29"/>
      <c r="E58" s="35"/>
      <c r="F58" s="321"/>
      <c r="G58" s="46"/>
      <c r="H58" s="110"/>
      <c r="I58" s="368"/>
      <c r="J58" s="331">
        <f>SUM(J55:J56)</f>
        <v>100</v>
      </c>
      <c r="K58" s="365"/>
      <c r="L58" s="92"/>
      <c r="M58" s="92"/>
      <c r="N58" s="212"/>
      <c r="O58" s="212"/>
      <c r="P58" s="214"/>
      <c r="Q58" s="23"/>
    </row>
    <row r="59" spans="1:17" s="16" customFormat="1" ht="15.6" x14ac:dyDescent="0.25">
      <c r="B59" s="35"/>
      <c r="C59" s="29"/>
      <c r="E59" s="35"/>
      <c r="F59" s="321"/>
      <c r="G59" s="46"/>
      <c r="H59" s="110"/>
      <c r="I59" s="370"/>
      <c r="J59" s="92"/>
      <c r="K59" s="365"/>
      <c r="L59" s="92"/>
      <c r="M59" s="92"/>
      <c r="N59" s="212"/>
      <c r="O59" s="212"/>
      <c r="P59" s="214"/>
      <c r="Q59" s="23"/>
    </row>
    <row r="60" spans="1:17" s="16" customFormat="1" ht="15.6" x14ac:dyDescent="0.25">
      <c r="A60" s="37" t="s">
        <v>924</v>
      </c>
      <c r="B60" s="35" t="s">
        <v>925</v>
      </c>
      <c r="C60" s="29"/>
      <c r="E60" s="35"/>
      <c r="F60" s="321"/>
      <c r="G60" s="46"/>
      <c r="H60" s="110"/>
      <c r="I60" s="368"/>
      <c r="J60" s="92"/>
      <c r="K60" s="365"/>
      <c r="L60" s="92"/>
      <c r="M60" s="92"/>
      <c r="N60" s="212"/>
      <c r="O60" s="212"/>
      <c r="P60" s="214"/>
      <c r="Q60" s="23"/>
    </row>
    <row r="61" spans="1:17" s="16" customFormat="1" ht="13.8" x14ac:dyDescent="0.25">
      <c r="C61" s="29"/>
      <c r="E61" s="30"/>
      <c r="F61" s="478"/>
      <c r="G61" s="483"/>
      <c r="H61" s="92"/>
      <c r="I61" s="370"/>
      <c r="J61" s="92"/>
      <c r="K61" s="365"/>
      <c r="L61" s="92"/>
      <c r="M61" s="92"/>
      <c r="N61" s="212"/>
      <c r="O61" s="212"/>
      <c r="P61" s="214"/>
      <c r="Q61" s="23"/>
    </row>
    <row r="63" spans="1:17" x14ac:dyDescent="0.25">
      <c r="F63" s="8" t="s">
        <v>893</v>
      </c>
      <c r="G63" s="152" t="s">
        <v>894</v>
      </c>
      <c r="J63" s="13" t="s">
        <v>895</v>
      </c>
    </row>
    <row r="64" spans="1:17" ht="178.5" customHeight="1" x14ac:dyDescent="0.25">
      <c r="D64" s="107" t="s">
        <v>920</v>
      </c>
      <c r="E64" s="241" t="s">
        <v>40</v>
      </c>
      <c r="F64" s="242" t="s">
        <v>926</v>
      </c>
      <c r="G64" s="243" t="s">
        <v>927</v>
      </c>
      <c r="J64" s="330">
        <v>40</v>
      </c>
    </row>
    <row r="65" spans="1:17" ht="171" customHeight="1" x14ac:dyDescent="0.25">
      <c r="D65" s="107" t="s">
        <v>928</v>
      </c>
      <c r="E65" s="241" t="s">
        <v>40</v>
      </c>
      <c r="F65" s="242" t="s">
        <v>929</v>
      </c>
      <c r="G65" s="243" t="s">
        <v>930</v>
      </c>
      <c r="J65" s="330">
        <v>60</v>
      </c>
    </row>
    <row r="66" spans="1:17" ht="13.8" x14ac:dyDescent="0.25">
      <c r="J66" s="10" t="s">
        <v>903</v>
      </c>
    </row>
    <row r="67" spans="1:17" s="16" customFormat="1" ht="15.6" x14ac:dyDescent="0.25">
      <c r="B67" s="35"/>
      <c r="C67" s="29"/>
      <c r="E67" s="35"/>
      <c r="F67" s="321"/>
      <c r="G67" s="46"/>
      <c r="H67" s="110"/>
      <c r="I67" s="368"/>
      <c r="J67" s="331">
        <f>SUM(J64:J65)</f>
        <v>100</v>
      </c>
      <c r="K67" s="365"/>
      <c r="L67" s="92"/>
      <c r="M67" s="92"/>
      <c r="N67" s="212"/>
      <c r="O67" s="212"/>
      <c r="P67" s="214"/>
      <c r="Q67" s="23"/>
    </row>
    <row r="68" spans="1:17" s="16" customFormat="1" ht="15.6" x14ac:dyDescent="0.25">
      <c r="A68" s="37" t="s">
        <v>924</v>
      </c>
      <c r="B68" s="35" t="s">
        <v>931</v>
      </c>
      <c r="C68" s="29"/>
      <c r="E68" s="35"/>
      <c r="F68" s="321"/>
      <c r="G68" s="46"/>
      <c r="H68" s="110"/>
      <c r="I68" s="368"/>
      <c r="J68" s="92"/>
      <c r="K68" s="365"/>
      <c r="L68" s="92"/>
      <c r="M68" s="92"/>
      <c r="N68" s="212"/>
      <c r="O68" s="212"/>
      <c r="P68" s="214"/>
      <c r="Q68" s="23"/>
    </row>
    <row r="69" spans="1:17" s="16" customFormat="1" ht="13.8" x14ac:dyDescent="0.25">
      <c r="C69" s="29"/>
      <c r="E69" s="30"/>
      <c r="F69" s="478"/>
      <c r="G69" s="483"/>
      <c r="H69" s="92"/>
      <c r="I69" s="368"/>
      <c r="J69" s="92"/>
      <c r="K69" s="365"/>
      <c r="L69" s="92"/>
      <c r="M69" s="92"/>
      <c r="N69" s="212"/>
      <c r="O69" s="212"/>
      <c r="P69" s="214"/>
      <c r="Q69" s="23"/>
    </row>
    <row r="71" spans="1:17" x14ac:dyDescent="0.25">
      <c r="F71" s="8" t="s">
        <v>893</v>
      </c>
      <c r="G71" s="152" t="s">
        <v>894</v>
      </c>
      <c r="J71" s="13" t="s">
        <v>895</v>
      </c>
    </row>
    <row r="72" spans="1:17" ht="52.8" x14ac:dyDescent="0.25">
      <c r="A72" s="347" t="s">
        <v>932</v>
      </c>
      <c r="D72" s="107" t="s">
        <v>933</v>
      </c>
      <c r="E72" s="241" t="s">
        <v>40</v>
      </c>
      <c r="F72" s="437" t="s">
        <v>934</v>
      </c>
      <c r="G72" s="437" t="s">
        <v>935</v>
      </c>
      <c r="J72" s="330">
        <v>60</v>
      </c>
    </row>
    <row r="73" spans="1:17" ht="15.6" customHeight="1" x14ac:dyDescent="0.25">
      <c r="E73" s="346"/>
      <c r="F73" s="346"/>
      <c r="G73" s="346"/>
    </row>
    <row r="75" spans="1:17" ht="13.8" x14ac:dyDescent="0.25">
      <c r="J75" s="10" t="s">
        <v>903</v>
      </c>
    </row>
    <row r="76" spans="1:17" s="16" customFormat="1" ht="15.6" x14ac:dyDescent="0.25">
      <c r="B76" s="35"/>
      <c r="C76" s="29"/>
      <c r="E76" s="35"/>
      <c r="F76" s="321"/>
      <c r="G76" s="46"/>
      <c r="H76" s="110"/>
      <c r="I76" s="368"/>
      <c r="J76" s="331">
        <f>SUM(J72:J74)</f>
        <v>60</v>
      </c>
      <c r="K76" s="365"/>
      <c r="L76" s="92"/>
      <c r="M76" s="92"/>
      <c r="N76" s="212"/>
      <c r="O76" s="212"/>
      <c r="P76" s="214"/>
      <c r="Q76" s="23"/>
    </row>
    <row r="77" spans="1:17" s="348" customFormat="1" ht="15.6" x14ac:dyDescent="0.25">
      <c r="B77" s="349"/>
      <c r="C77" s="350"/>
      <c r="E77" s="349"/>
      <c r="F77" s="351"/>
      <c r="G77" s="352"/>
      <c r="H77" s="353"/>
      <c r="I77" s="368"/>
      <c r="J77" s="354"/>
      <c r="K77" s="354"/>
      <c r="L77" s="354"/>
      <c r="M77" s="354"/>
      <c r="N77" s="355"/>
      <c r="O77" s="355"/>
      <c r="P77" s="356"/>
      <c r="Q77" s="357"/>
    </row>
    <row r="78" spans="1:17" s="16" customFormat="1" ht="15.6" x14ac:dyDescent="0.25">
      <c r="B78" s="35"/>
      <c r="C78" s="29"/>
      <c r="E78" s="35"/>
      <c r="F78" s="321"/>
      <c r="G78" s="46"/>
      <c r="H78" s="110"/>
      <c r="I78" s="368"/>
      <c r="J78" s="92"/>
      <c r="K78" s="365"/>
      <c r="L78" s="92"/>
      <c r="M78" s="92"/>
      <c r="N78" s="212"/>
      <c r="O78" s="212"/>
      <c r="P78" s="214"/>
      <c r="Q78" s="23"/>
    </row>
    <row r="99" spans="9:9" x14ac:dyDescent="0.25">
      <c r="I99" s="371"/>
    </row>
    <row r="112" spans="9:9" x14ac:dyDescent="0.25">
      <c r="I112" s="16"/>
    </row>
  </sheetData>
  <mergeCells count="15">
    <mergeCell ref="F61:G61"/>
    <mergeCell ref="F52:G52"/>
    <mergeCell ref="F43:G43"/>
    <mergeCell ref="F69:G69"/>
    <mergeCell ref="B1:H1"/>
    <mergeCell ref="F4:G4"/>
    <mergeCell ref="F11:G11"/>
    <mergeCell ref="F13:G13"/>
    <mergeCell ref="F6:G6"/>
    <mergeCell ref="B2:H2"/>
    <mergeCell ref="F33:G33"/>
    <mergeCell ref="F23:G23"/>
    <mergeCell ref="F9:G9"/>
    <mergeCell ref="F7:G7"/>
    <mergeCell ref="F8:G8"/>
  </mergeCells>
  <conditionalFormatting sqref="E16:E18">
    <cfRule type="cellIs" dxfId="60" priority="147" stopIfTrue="1" operator="equal">
      <formula>"v3"</formula>
    </cfRule>
    <cfRule type="cellIs" dxfId="59" priority="145" stopIfTrue="1" operator="equal">
      <formula>"v1"</formula>
    </cfRule>
    <cfRule type="cellIs" dxfId="58" priority="146" stopIfTrue="1" operator="equal">
      <formula>"v2"</formula>
    </cfRule>
  </conditionalFormatting>
  <conditionalFormatting sqref="E26:E28">
    <cfRule type="cellIs" dxfId="57" priority="121" stopIfTrue="1" operator="equal">
      <formula>"v1"</formula>
    </cfRule>
    <cfRule type="cellIs" dxfId="56" priority="122" stopIfTrue="1" operator="equal">
      <formula>"v2"</formula>
    </cfRule>
    <cfRule type="cellIs" dxfId="55" priority="123" stopIfTrue="1" operator="equal">
      <formula>"v3"</formula>
    </cfRule>
  </conditionalFormatting>
  <conditionalFormatting sqref="E36:E38">
    <cfRule type="cellIs" dxfId="54" priority="10" stopIfTrue="1" operator="equal">
      <formula>"v1"</formula>
    </cfRule>
    <cfRule type="cellIs" dxfId="53" priority="11" stopIfTrue="1" operator="equal">
      <formula>"v2"</formula>
    </cfRule>
    <cfRule type="cellIs" dxfId="52" priority="12" stopIfTrue="1" operator="equal">
      <formula>"v3"</formula>
    </cfRule>
  </conditionalFormatting>
  <conditionalFormatting sqref="E46:E47">
    <cfRule type="cellIs" dxfId="51" priority="7" stopIfTrue="1" operator="equal">
      <formula>"v1"</formula>
    </cfRule>
    <cfRule type="cellIs" dxfId="50" priority="8" stopIfTrue="1" operator="equal">
      <formula>"v2"</formula>
    </cfRule>
    <cfRule type="cellIs" dxfId="49" priority="9" stopIfTrue="1" operator="equal">
      <formula>"v3"</formula>
    </cfRule>
  </conditionalFormatting>
  <conditionalFormatting sqref="E55:E56">
    <cfRule type="cellIs" dxfId="48" priority="4" stopIfTrue="1" operator="equal">
      <formula>"v1"</formula>
    </cfRule>
    <cfRule type="cellIs" dxfId="47" priority="5" stopIfTrue="1" operator="equal">
      <formula>"v2"</formula>
    </cfRule>
    <cfRule type="cellIs" dxfId="46" priority="6" stopIfTrue="1" operator="equal">
      <formula>"v3"</formula>
    </cfRule>
  </conditionalFormatting>
  <conditionalFormatting sqref="E64:E65">
    <cfRule type="cellIs" dxfId="45" priority="2" stopIfTrue="1" operator="equal">
      <formula>"v2"</formula>
    </cfRule>
    <cfRule type="cellIs" dxfId="44" priority="3" stopIfTrue="1" operator="equal">
      <formula>"v3"</formula>
    </cfRule>
    <cfRule type="cellIs" dxfId="43" priority="1" stopIfTrue="1" operator="equal">
      <formula>"v1"</formula>
    </cfRule>
  </conditionalFormatting>
  <conditionalFormatting sqref="E72">
    <cfRule type="cellIs" dxfId="42" priority="29" stopIfTrue="1" operator="equal">
      <formula>"v2"</formula>
    </cfRule>
    <cfRule type="cellIs" dxfId="41" priority="30" stopIfTrue="1" operator="equal">
      <formula>"v3"</formula>
    </cfRule>
    <cfRule type="cellIs" dxfId="40" priority="28" stopIfTrue="1" operator="equal">
      <formula>"v1"</formula>
    </cfRule>
  </conditionalFormatting>
  <pageMargins left="0.37" right="0.49" top="0.55000000000000004" bottom="0.47" header="0.23" footer="0.21"/>
  <pageSetup scale="94" orientation="landscape" r:id="rId1"/>
  <headerFooter alignWithMargins="0">
    <oddHeader>&amp;C&amp;A&amp;RLiite 5, Vaatimuslomake</oddHeader>
    <oddFooter>&amp;LTietoliikennepalvelujen kilpailutus&amp;R&amp;P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2F347-7D25-418B-A5CD-AB7E0C94D8F0}">
  <sheetPr>
    <tabColor theme="2" tint="-9.9978637043366805E-2"/>
    <outlinePr summaryBelow="0"/>
  </sheetPr>
  <dimension ref="A1:Q111"/>
  <sheetViews>
    <sheetView zoomScaleNormal="100" workbookViewId="0"/>
  </sheetViews>
  <sheetFormatPr defaultColWidth="8.6640625" defaultRowHeight="13.2" x14ac:dyDescent="0.25"/>
  <cols>
    <col min="1" max="3" width="2" style="16" customWidth="1"/>
    <col min="4" max="4" width="5.33203125" style="16" customWidth="1"/>
    <col min="5" max="5" width="6.33203125" style="16" customWidth="1"/>
    <col min="6" max="7" width="73" style="16" customWidth="1"/>
    <col min="8" max="8" width="3" style="16" customWidth="1"/>
    <col min="9" max="9" width="8.6640625" style="16"/>
    <col min="10" max="10" width="7.6640625" style="214" customWidth="1"/>
    <col min="11" max="11" width="47.109375" style="371" customWidth="1"/>
    <col min="12" max="17" width="8.6640625" style="23"/>
    <col min="18" max="16384" width="8.6640625" style="16"/>
  </cols>
  <sheetData>
    <row r="1" spans="1:16" ht="41.25" customHeight="1" x14ac:dyDescent="0.25">
      <c r="A1" s="37" t="s">
        <v>40</v>
      </c>
      <c r="B1" s="471" t="str">
        <f>Ohje!B2</f>
        <v>&lt;Järjestelmä X&gt;</v>
      </c>
      <c r="C1" s="471"/>
      <c r="D1" s="471"/>
      <c r="E1" s="471"/>
      <c r="F1" s="471"/>
      <c r="G1" s="471"/>
      <c r="H1" s="471"/>
      <c r="I1" s="213"/>
      <c r="K1" s="372" t="s">
        <v>22</v>
      </c>
      <c r="L1" s="214"/>
      <c r="M1" s="214"/>
      <c r="N1" s="214"/>
      <c r="O1" s="214"/>
      <c r="P1" s="214"/>
    </row>
    <row r="2" spans="1:16" ht="15.6" x14ac:dyDescent="0.25">
      <c r="B2" s="485" t="s">
        <v>38</v>
      </c>
      <c r="C2" s="485"/>
      <c r="D2" s="485"/>
      <c r="E2" s="485"/>
      <c r="F2" s="485"/>
      <c r="G2" s="485"/>
      <c r="H2" s="485"/>
      <c r="I2" s="213"/>
      <c r="K2" s="372"/>
      <c r="L2" s="214"/>
      <c r="M2" s="214"/>
      <c r="N2" s="214"/>
      <c r="O2" s="214"/>
      <c r="P2" s="214"/>
    </row>
    <row r="3" spans="1:16" ht="15.6" x14ac:dyDescent="0.25">
      <c r="B3" s="102" t="s">
        <v>31</v>
      </c>
      <c r="C3" s="102"/>
      <c r="D3" s="34"/>
      <c r="E3" s="35"/>
      <c r="F3" s="321"/>
      <c r="G3" s="36"/>
      <c r="H3" s="110"/>
      <c r="I3" s="213"/>
      <c r="L3" s="214"/>
      <c r="M3" s="214"/>
      <c r="N3" s="214"/>
      <c r="O3" s="214"/>
      <c r="P3" s="214"/>
    </row>
    <row r="4" spans="1:16" ht="25.5" customHeight="1" x14ac:dyDescent="0.25">
      <c r="C4" s="29"/>
      <c r="E4" s="30"/>
      <c r="F4" s="478" t="s">
        <v>936</v>
      </c>
      <c r="G4" s="483"/>
      <c r="H4" s="47"/>
      <c r="I4" s="213"/>
      <c r="J4" s="213"/>
      <c r="L4" s="214"/>
      <c r="M4" s="214"/>
      <c r="N4" s="214"/>
      <c r="O4" s="214"/>
      <c r="P4" s="214"/>
    </row>
    <row r="5" spans="1:16" ht="120" customHeight="1" x14ac:dyDescent="0.25">
      <c r="C5" s="29"/>
      <c r="E5" s="30"/>
      <c r="F5" s="478" t="s">
        <v>937</v>
      </c>
      <c r="G5" s="483"/>
      <c r="H5" s="47"/>
      <c r="I5" s="213"/>
      <c r="J5" s="213"/>
      <c r="L5" s="214"/>
      <c r="M5" s="214"/>
      <c r="N5" s="214"/>
      <c r="O5" s="214"/>
      <c r="P5" s="214"/>
    </row>
    <row r="6" spans="1:16" ht="15.6" x14ac:dyDescent="0.25">
      <c r="B6" s="102" t="s">
        <v>885</v>
      </c>
      <c r="C6" s="102"/>
      <c r="D6" s="34"/>
      <c r="E6" s="35"/>
      <c r="F6" s="321"/>
      <c r="G6" s="36"/>
      <c r="H6" s="110"/>
      <c r="I6" s="213"/>
      <c r="L6" s="214"/>
      <c r="M6" s="214"/>
      <c r="N6" s="214"/>
      <c r="O6" s="214"/>
      <c r="P6" s="214"/>
    </row>
    <row r="7" spans="1:16" ht="408" customHeight="1" x14ac:dyDescent="0.25">
      <c r="C7" s="29"/>
      <c r="E7" s="30"/>
      <c r="F7" s="478" t="s">
        <v>938</v>
      </c>
      <c r="G7" s="483"/>
      <c r="H7" s="47"/>
      <c r="I7" s="213"/>
      <c r="L7" s="214"/>
      <c r="M7" s="214"/>
      <c r="N7" s="214"/>
      <c r="O7" s="214"/>
      <c r="P7" s="214"/>
    </row>
    <row r="8" spans="1:16" ht="24" customHeight="1" x14ac:dyDescent="0.25">
      <c r="B8" s="35" t="s">
        <v>34</v>
      </c>
      <c r="C8" s="29"/>
      <c r="E8" s="30"/>
      <c r="F8" s="321"/>
      <c r="G8" s="36"/>
      <c r="H8" s="110"/>
      <c r="I8" s="92"/>
      <c r="J8" s="365"/>
      <c r="L8" s="92"/>
      <c r="M8" s="92"/>
      <c r="N8" s="212"/>
      <c r="O8" s="212"/>
      <c r="P8" s="214"/>
    </row>
    <row r="9" spans="1:16" ht="105" customHeight="1" x14ac:dyDescent="0.25">
      <c r="C9" s="29"/>
      <c r="E9" s="30"/>
      <c r="F9" s="476" t="s">
        <v>939</v>
      </c>
      <c r="G9" s="477"/>
      <c r="H9" s="47"/>
      <c r="I9" s="92"/>
      <c r="J9" s="365"/>
      <c r="L9" s="92"/>
      <c r="M9" s="92"/>
      <c r="N9" s="212"/>
      <c r="O9" s="212"/>
      <c r="P9" s="214"/>
    </row>
    <row r="10" spans="1:16" ht="15.6" x14ac:dyDescent="0.25">
      <c r="A10" s="37" t="s">
        <v>891</v>
      </c>
      <c r="B10" s="35" t="s">
        <v>892</v>
      </c>
      <c r="C10" s="29"/>
      <c r="E10" s="35"/>
      <c r="F10" s="321"/>
      <c r="G10" s="46"/>
      <c r="H10" s="110"/>
      <c r="I10" s="92"/>
      <c r="J10" s="365"/>
      <c r="L10" s="92"/>
      <c r="M10" s="92"/>
      <c r="N10" s="212"/>
      <c r="O10" s="212"/>
      <c r="P10" s="214"/>
    </row>
    <row r="11" spans="1:16" ht="13.8" x14ac:dyDescent="0.25">
      <c r="C11" s="29"/>
      <c r="E11" s="30"/>
      <c r="F11" s="478"/>
      <c r="G11" s="483"/>
      <c r="H11" s="92"/>
      <c r="I11" s="92"/>
      <c r="J11" s="365"/>
      <c r="L11" s="92"/>
      <c r="M11" s="92"/>
      <c r="N11" s="212"/>
      <c r="O11" s="212"/>
      <c r="P11" s="214"/>
    </row>
    <row r="12" spans="1:16" ht="13.8" x14ac:dyDescent="0.25">
      <c r="D12" s="102" t="s">
        <v>940</v>
      </c>
    </row>
    <row r="13" spans="1:16" x14ac:dyDescent="0.25">
      <c r="F13" s="34" t="s">
        <v>893</v>
      </c>
      <c r="G13" s="445" t="s">
        <v>894</v>
      </c>
    </row>
    <row r="14" spans="1:16" ht="105.6" x14ac:dyDescent="0.25">
      <c r="D14" s="107" t="s">
        <v>896</v>
      </c>
      <c r="E14" s="446" t="s">
        <v>941</v>
      </c>
      <c r="F14" s="449" t="s">
        <v>942</v>
      </c>
      <c r="G14" s="447" t="s">
        <v>943</v>
      </c>
      <c r="I14" s="331"/>
    </row>
    <row r="15" spans="1:16" ht="21" customHeight="1" x14ac:dyDescent="0.25">
      <c r="D15" s="102" t="s">
        <v>944</v>
      </c>
    </row>
    <row r="16" spans="1:16" x14ac:dyDescent="0.25">
      <c r="F16" s="34" t="s">
        <v>893</v>
      </c>
      <c r="G16" s="445" t="s">
        <v>894</v>
      </c>
      <c r="I16" s="16" t="s">
        <v>895</v>
      </c>
    </row>
    <row r="17" spans="1:16" ht="122.25" customHeight="1" x14ac:dyDescent="0.25">
      <c r="D17" s="107" t="s">
        <v>902</v>
      </c>
      <c r="E17" s="448" t="s">
        <v>945</v>
      </c>
      <c r="F17" s="449" t="s">
        <v>942</v>
      </c>
      <c r="G17" s="299" t="s">
        <v>946</v>
      </c>
      <c r="I17" s="331">
        <v>100</v>
      </c>
    </row>
    <row r="18" spans="1:16" ht="13.8" x14ac:dyDescent="0.25">
      <c r="I18" s="29" t="s">
        <v>903</v>
      </c>
    </row>
    <row r="19" spans="1:16" ht="15.6" x14ac:dyDescent="0.25">
      <c r="B19" s="35"/>
      <c r="C19" s="29"/>
      <c r="E19" s="35"/>
      <c r="F19" s="321"/>
      <c r="G19" s="46"/>
      <c r="H19" s="110"/>
      <c r="I19" s="331">
        <f>SUM(I14:I17)</f>
        <v>100</v>
      </c>
      <c r="J19" s="365"/>
      <c r="L19" s="92"/>
      <c r="M19" s="92"/>
      <c r="N19" s="212"/>
      <c r="O19" s="212"/>
      <c r="P19" s="214"/>
    </row>
    <row r="20" spans="1:16" ht="15.6" x14ac:dyDescent="0.25">
      <c r="A20" s="37" t="s">
        <v>904</v>
      </c>
      <c r="B20" s="35" t="s">
        <v>905</v>
      </c>
      <c r="C20" s="29"/>
      <c r="E20" s="35"/>
      <c r="F20" s="321"/>
      <c r="G20" s="46"/>
      <c r="H20" s="110"/>
      <c r="I20" s="92"/>
      <c r="J20" s="365"/>
      <c r="L20" s="92"/>
      <c r="M20" s="92"/>
      <c r="N20" s="212"/>
      <c r="O20" s="212"/>
      <c r="P20" s="214"/>
    </row>
    <row r="22" spans="1:16" ht="13.8" x14ac:dyDescent="0.25">
      <c r="D22" s="102" t="s">
        <v>940</v>
      </c>
    </row>
    <row r="23" spans="1:16" x14ac:dyDescent="0.25">
      <c r="F23" s="34" t="s">
        <v>893</v>
      </c>
      <c r="G23" s="445" t="s">
        <v>894</v>
      </c>
    </row>
    <row r="24" spans="1:16" ht="123" customHeight="1" x14ac:dyDescent="0.25">
      <c r="D24" s="107" t="s">
        <v>906</v>
      </c>
      <c r="E24" s="446" t="s">
        <v>941</v>
      </c>
      <c r="F24" s="449" t="s">
        <v>947</v>
      </c>
      <c r="G24" s="447" t="s">
        <v>943</v>
      </c>
      <c r="I24" s="331"/>
    </row>
    <row r="25" spans="1:16" ht="116.25" customHeight="1" x14ac:dyDescent="0.25">
      <c r="D25" s="107" t="s">
        <v>907</v>
      </c>
      <c r="E25" s="446" t="s">
        <v>941</v>
      </c>
      <c r="F25" s="449" t="s">
        <v>948</v>
      </c>
      <c r="G25" s="447" t="s">
        <v>943</v>
      </c>
      <c r="I25" s="331"/>
    </row>
    <row r="26" spans="1:16" ht="21" customHeight="1" x14ac:dyDescent="0.25">
      <c r="D26" s="102" t="s">
        <v>944</v>
      </c>
      <c r="I26" s="16" t="s">
        <v>895</v>
      </c>
    </row>
    <row r="27" spans="1:16" ht="116.25" customHeight="1" x14ac:dyDescent="0.25">
      <c r="D27" s="107" t="s">
        <v>908</v>
      </c>
      <c r="E27" s="448" t="s">
        <v>945</v>
      </c>
      <c r="F27" s="449" t="s">
        <v>900</v>
      </c>
      <c r="G27" s="299" t="s">
        <v>949</v>
      </c>
      <c r="I27" s="331">
        <v>100</v>
      </c>
      <c r="K27" s="371" t="s">
        <v>950</v>
      </c>
    </row>
    <row r="28" spans="1:16" ht="13.8" x14ac:dyDescent="0.25">
      <c r="I28" s="29" t="s">
        <v>903</v>
      </c>
    </row>
    <row r="29" spans="1:16" ht="15.6" x14ac:dyDescent="0.25">
      <c r="B29" s="35"/>
      <c r="C29" s="29"/>
      <c r="E29" s="35"/>
      <c r="F29" s="321"/>
      <c r="G29" s="46"/>
      <c r="H29" s="110"/>
      <c r="I29" s="331">
        <f>SUM(I26:I27)</f>
        <v>100</v>
      </c>
      <c r="J29" s="365"/>
      <c r="L29" s="92"/>
      <c r="M29" s="92"/>
      <c r="N29" s="212"/>
      <c r="O29" s="212"/>
      <c r="P29" s="214"/>
    </row>
    <row r="30" spans="1:16" ht="13.8" x14ac:dyDescent="0.25">
      <c r="I30" s="29"/>
    </row>
    <row r="31" spans="1:16" ht="15.6" x14ac:dyDescent="0.25">
      <c r="A31" s="37" t="s">
        <v>909</v>
      </c>
      <c r="B31" s="35" t="s">
        <v>910</v>
      </c>
      <c r="C31" s="29"/>
      <c r="E31" s="35"/>
      <c r="F31" s="321"/>
      <c r="G31" s="46"/>
      <c r="H31" s="110"/>
      <c r="I31" s="92"/>
      <c r="J31" s="365"/>
      <c r="L31" s="92"/>
      <c r="M31" s="92"/>
      <c r="N31" s="212"/>
      <c r="O31" s="212"/>
      <c r="P31" s="214"/>
    </row>
    <row r="32" spans="1:16" ht="13.8" x14ac:dyDescent="0.25">
      <c r="C32" s="29"/>
      <c r="E32" s="30"/>
      <c r="F32" s="478"/>
      <c r="G32" s="483"/>
      <c r="H32" s="92"/>
      <c r="I32" s="92"/>
      <c r="J32" s="365"/>
      <c r="L32" s="92"/>
      <c r="M32" s="92"/>
      <c r="N32" s="212"/>
      <c r="O32" s="212"/>
      <c r="P32" s="214"/>
    </row>
    <row r="33" spans="1:16" ht="13.8" x14ac:dyDescent="0.25">
      <c r="D33" s="102" t="s">
        <v>940</v>
      </c>
    </row>
    <row r="34" spans="1:16" x14ac:dyDescent="0.25">
      <c r="F34" s="34" t="s">
        <v>893</v>
      </c>
      <c r="G34" s="445" t="s">
        <v>894</v>
      </c>
    </row>
    <row r="35" spans="1:16" ht="105.6" x14ac:dyDescent="0.25">
      <c r="D35" s="107" t="s">
        <v>911</v>
      </c>
      <c r="E35" s="446" t="s">
        <v>941</v>
      </c>
      <c r="F35" s="449" t="s">
        <v>951</v>
      </c>
      <c r="G35" s="447" t="s">
        <v>943</v>
      </c>
      <c r="I35" s="331"/>
      <c r="K35" s="371" t="s">
        <v>952</v>
      </c>
    </row>
    <row r="36" spans="1:16" ht="21" customHeight="1" x14ac:dyDescent="0.25">
      <c r="D36" s="102" t="s">
        <v>944</v>
      </c>
      <c r="I36" s="16" t="s">
        <v>895</v>
      </c>
    </row>
    <row r="37" spans="1:16" ht="105.6" x14ac:dyDescent="0.25">
      <c r="D37" s="107" t="s">
        <v>913</v>
      </c>
      <c r="E37" s="448" t="s">
        <v>945</v>
      </c>
      <c r="F37" s="449" t="s">
        <v>900</v>
      </c>
      <c r="G37" s="299" t="s">
        <v>953</v>
      </c>
      <c r="I37" s="331">
        <v>100</v>
      </c>
      <c r="K37" s="371" t="s">
        <v>954</v>
      </c>
    </row>
    <row r="38" spans="1:16" ht="13.8" x14ac:dyDescent="0.25">
      <c r="I38" s="29" t="s">
        <v>903</v>
      </c>
    </row>
    <row r="39" spans="1:16" ht="15.6" x14ac:dyDescent="0.25">
      <c r="B39" s="35"/>
      <c r="C39" s="29"/>
      <c r="E39" s="35"/>
      <c r="F39" s="321"/>
      <c r="G39" s="46"/>
      <c r="H39" s="110"/>
      <c r="I39" s="331">
        <f>SUM(I35:I37)</f>
        <v>100</v>
      </c>
      <c r="J39" s="365"/>
      <c r="L39" s="92"/>
      <c r="M39" s="92"/>
      <c r="N39" s="212"/>
      <c r="O39" s="212"/>
      <c r="P39" s="214"/>
    </row>
    <row r="40" spans="1:16" ht="15.6" x14ac:dyDescent="0.25">
      <c r="A40" s="37" t="s">
        <v>914</v>
      </c>
      <c r="B40" s="35" t="s">
        <v>915</v>
      </c>
      <c r="C40" s="29"/>
      <c r="E40" s="35"/>
      <c r="F40" s="321"/>
      <c r="G40" s="46"/>
      <c r="H40" s="110"/>
      <c r="I40" s="92"/>
      <c r="J40" s="365"/>
      <c r="L40" s="92"/>
      <c r="M40" s="92"/>
      <c r="N40" s="212"/>
      <c r="O40" s="212"/>
      <c r="P40" s="214"/>
    </row>
    <row r="41" spans="1:16" ht="13.8" x14ac:dyDescent="0.25">
      <c r="C41" s="29"/>
      <c r="E41" s="30"/>
      <c r="F41" s="478"/>
      <c r="G41" s="483"/>
      <c r="H41" s="92"/>
      <c r="I41" s="92"/>
      <c r="J41" s="365"/>
      <c r="L41" s="92"/>
      <c r="M41" s="92"/>
      <c r="N41" s="212"/>
      <c r="O41" s="212"/>
      <c r="P41" s="214"/>
    </row>
    <row r="42" spans="1:16" ht="13.8" x14ac:dyDescent="0.25">
      <c r="D42" s="102" t="s">
        <v>940</v>
      </c>
    </row>
    <row r="43" spans="1:16" x14ac:dyDescent="0.25">
      <c r="F43" s="34" t="s">
        <v>893</v>
      </c>
      <c r="G43" s="445" t="s">
        <v>894</v>
      </c>
    </row>
    <row r="44" spans="1:16" ht="112.5" customHeight="1" x14ac:dyDescent="0.25">
      <c r="D44" s="107" t="s">
        <v>916</v>
      </c>
      <c r="E44" s="446" t="s">
        <v>941</v>
      </c>
      <c r="F44" s="449" t="s">
        <v>955</v>
      </c>
      <c r="G44" s="447" t="s">
        <v>943</v>
      </c>
      <c r="I44" s="331"/>
    </row>
    <row r="45" spans="1:16" ht="21" customHeight="1" x14ac:dyDescent="0.25">
      <c r="D45" s="102" t="s">
        <v>944</v>
      </c>
      <c r="I45" s="16" t="s">
        <v>895</v>
      </c>
    </row>
    <row r="46" spans="1:16" ht="118.8" x14ac:dyDescent="0.25">
      <c r="D46" s="107" t="s">
        <v>917</v>
      </c>
      <c r="E46" s="448" t="s">
        <v>945</v>
      </c>
      <c r="F46" s="449" t="s">
        <v>900</v>
      </c>
      <c r="G46" s="299" t="s">
        <v>956</v>
      </c>
      <c r="I46" s="331">
        <v>100</v>
      </c>
      <c r="K46" s="371" t="s">
        <v>957</v>
      </c>
    </row>
    <row r="47" spans="1:16" ht="13.8" x14ac:dyDescent="0.25">
      <c r="I47" s="29" t="s">
        <v>903</v>
      </c>
    </row>
    <row r="48" spans="1:16" ht="15.6" x14ac:dyDescent="0.25">
      <c r="B48" s="35"/>
      <c r="C48" s="29"/>
      <c r="E48" s="35"/>
      <c r="F48" s="321"/>
      <c r="G48" s="46"/>
      <c r="H48" s="110"/>
      <c r="I48" s="331">
        <f>SUM(I44:I46)</f>
        <v>100</v>
      </c>
      <c r="J48" s="365"/>
      <c r="L48" s="92"/>
      <c r="M48" s="92"/>
      <c r="N48" s="212"/>
      <c r="O48" s="212"/>
      <c r="P48" s="214"/>
    </row>
    <row r="49" spans="1:16" ht="15.6" x14ac:dyDescent="0.25">
      <c r="A49" s="37" t="s">
        <v>918</v>
      </c>
      <c r="B49" s="35" t="s">
        <v>919</v>
      </c>
      <c r="C49" s="29"/>
      <c r="E49" s="35"/>
      <c r="F49" s="321"/>
      <c r="G49" s="46"/>
      <c r="H49" s="110"/>
      <c r="I49" s="92"/>
      <c r="J49" s="365"/>
      <c r="L49" s="92"/>
      <c r="M49" s="92"/>
      <c r="N49" s="212"/>
      <c r="O49" s="212"/>
      <c r="P49" s="214"/>
    </row>
    <row r="50" spans="1:16" ht="13.8" x14ac:dyDescent="0.25">
      <c r="C50" s="29"/>
      <c r="E50" s="30"/>
      <c r="F50" s="478"/>
      <c r="G50" s="483"/>
      <c r="H50" s="92"/>
      <c r="I50" s="92"/>
      <c r="J50" s="365"/>
      <c r="L50" s="92"/>
      <c r="M50" s="92"/>
      <c r="N50" s="212"/>
      <c r="O50" s="212"/>
      <c r="P50" s="214"/>
    </row>
    <row r="51" spans="1:16" ht="21" customHeight="1" x14ac:dyDescent="0.25">
      <c r="D51" s="102" t="s">
        <v>944</v>
      </c>
    </row>
    <row r="52" spans="1:16" x14ac:dyDescent="0.25">
      <c r="F52" s="34" t="s">
        <v>893</v>
      </c>
      <c r="G52" s="445" t="s">
        <v>894</v>
      </c>
      <c r="I52" s="16" t="s">
        <v>895</v>
      </c>
    </row>
    <row r="53" spans="1:16" ht="219.75" customHeight="1" x14ac:dyDescent="0.25">
      <c r="D53" s="107" t="s">
        <v>920</v>
      </c>
      <c r="E53" s="448" t="s">
        <v>945</v>
      </c>
      <c r="F53" s="449" t="s">
        <v>958</v>
      </c>
      <c r="G53" s="299" t="s">
        <v>959</v>
      </c>
      <c r="I53" s="331">
        <v>100</v>
      </c>
    </row>
    <row r="54" spans="1:16" ht="13.8" x14ac:dyDescent="0.25">
      <c r="I54" s="29" t="s">
        <v>903</v>
      </c>
    </row>
    <row r="55" spans="1:16" ht="15.6" x14ac:dyDescent="0.25">
      <c r="B55" s="35"/>
      <c r="C55" s="29"/>
      <c r="E55" s="35"/>
      <c r="F55" s="321"/>
      <c r="G55" s="46"/>
      <c r="H55" s="110"/>
      <c r="I55" s="331">
        <f>SUM(I53:I53)</f>
        <v>100</v>
      </c>
      <c r="J55" s="365"/>
      <c r="L55" s="92"/>
      <c r="M55" s="92"/>
      <c r="N55" s="212"/>
      <c r="O55" s="212"/>
      <c r="P55" s="214"/>
    </row>
    <row r="56" spans="1:16" ht="15.6" x14ac:dyDescent="0.25">
      <c r="A56" s="37" t="s">
        <v>914</v>
      </c>
      <c r="B56" s="35" t="s">
        <v>925</v>
      </c>
      <c r="C56" s="29"/>
      <c r="E56" s="35"/>
      <c r="F56" s="321"/>
      <c r="G56" s="46"/>
      <c r="H56" s="110"/>
      <c r="I56" s="92"/>
      <c r="J56" s="365"/>
      <c r="L56" s="92"/>
      <c r="M56" s="92"/>
      <c r="N56" s="212"/>
      <c r="O56" s="212"/>
      <c r="P56" s="214"/>
    </row>
    <row r="57" spans="1:16" ht="13.8" x14ac:dyDescent="0.25">
      <c r="C57" s="29"/>
      <c r="E57" s="30"/>
      <c r="F57" s="478"/>
      <c r="G57" s="483"/>
      <c r="H57" s="92"/>
      <c r="I57" s="92"/>
      <c r="J57" s="365"/>
      <c r="L57" s="92"/>
      <c r="M57" s="92"/>
      <c r="N57" s="212"/>
      <c r="O57" s="212"/>
      <c r="P57" s="214"/>
    </row>
    <row r="58" spans="1:16" ht="13.8" x14ac:dyDescent="0.25">
      <c r="D58" s="102" t="s">
        <v>940</v>
      </c>
    </row>
    <row r="59" spans="1:16" x14ac:dyDescent="0.25">
      <c r="F59" s="34" t="s">
        <v>893</v>
      </c>
      <c r="G59" s="445" t="s">
        <v>894</v>
      </c>
    </row>
    <row r="60" spans="1:16" ht="112.5" customHeight="1" x14ac:dyDescent="0.25">
      <c r="D60" s="107" t="s">
        <v>960</v>
      </c>
      <c r="E60" s="446" t="s">
        <v>941</v>
      </c>
      <c r="F60" s="449" t="s">
        <v>955</v>
      </c>
      <c r="G60" s="447" t="s">
        <v>943</v>
      </c>
      <c r="I60" s="331"/>
    </row>
    <row r="61" spans="1:16" ht="21" customHeight="1" x14ac:dyDescent="0.25">
      <c r="D61" s="102" t="s">
        <v>944</v>
      </c>
      <c r="I61" s="16" t="s">
        <v>895</v>
      </c>
    </row>
    <row r="62" spans="1:16" ht="118.8" x14ac:dyDescent="0.25">
      <c r="D62" s="107" t="s">
        <v>928</v>
      </c>
      <c r="E62" s="448" t="s">
        <v>945</v>
      </c>
      <c r="F62" s="449" t="s">
        <v>900</v>
      </c>
      <c r="G62" s="299" t="s">
        <v>961</v>
      </c>
      <c r="I62" s="331">
        <v>100</v>
      </c>
    </row>
    <row r="63" spans="1:16" ht="13.8" x14ac:dyDescent="0.25">
      <c r="I63" s="29" t="s">
        <v>903</v>
      </c>
    </row>
    <row r="64" spans="1:16" ht="15.6" x14ac:dyDescent="0.25">
      <c r="B64" s="35"/>
      <c r="C64" s="29"/>
      <c r="E64" s="35"/>
      <c r="F64" s="321"/>
      <c r="G64" s="46"/>
      <c r="H64" s="110"/>
      <c r="I64" s="331">
        <f>SUM(I60:I62)</f>
        <v>100</v>
      </c>
      <c r="J64" s="365"/>
      <c r="L64" s="92"/>
      <c r="M64" s="92"/>
      <c r="N64" s="212"/>
      <c r="O64" s="212"/>
      <c r="P64" s="214"/>
    </row>
    <row r="65" spans="1:17" ht="15.6" x14ac:dyDescent="0.25">
      <c r="A65" s="37" t="s">
        <v>914</v>
      </c>
      <c r="B65" s="35" t="s">
        <v>962</v>
      </c>
      <c r="C65" s="29"/>
      <c r="E65" s="35"/>
      <c r="F65" s="321"/>
      <c r="G65" s="46"/>
      <c r="H65" s="110"/>
      <c r="I65" s="92"/>
      <c r="J65" s="365"/>
      <c r="L65" s="92"/>
      <c r="M65" s="92"/>
      <c r="N65" s="212"/>
      <c r="O65" s="212"/>
      <c r="P65" s="214"/>
    </row>
    <row r="66" spans="1:17" ht="13.8" x14ac:dyDescent="0.25">
      <c r="C66" s="29"/>
      <c r="E66" s="30"/>
      <c r="F66" s="478"/>
      <c r="G66" s="483"/>
      <c r="H66" s="92"/>
      <c r="I66" s="92"/>
      <c r="J66" s="365"/>
      <c r="L66" s="92"/>
      <c r="M66" s="92"/>
      <c r="N66" s="212"/>
      <c r="O66" s="212"/>
      <c r="P66" s="214"/>
    </row>
    <row r="67" spans="1:17" ht="13.8" x14ac:dyDescent="0.25">
      <c r="D67" s="102" t="s">
        <v>940</v>
      </c>
    </row>
    <row r="68" spans="1:17" x14ac:dyDescent="0.25">
      <c r="F68" s="34" t="s">
        <v>893</v>
      </c>
      <c r="G68" s="445" t="s">
        <v>894</v>
      </c>
    </row>
    <row r="69" spans="1:17" ht="112.5" customHeight="1" x14ac:dyDescent="0.25">
      <c r="D69" s="107" t="s">
        <v>933</v>
      </c>
      <c r="E69" s="446" t="s">
        <v>941</v>
      </c>
      <c r="F69" s="449" t="s">
        <v>955</v>
      </c>
      <c r="G69" s="447" t="s">
        <v>943</v>
      </c>
      <c r="I69" s="331"/>
    </row>
    <row r="70" spans="1:17" ht="21" customHeight="1" x14ac:dyDescent="0.25">
      <c r="D70" s="102" t="s">
        <v>944</v>
      </c>
      <c r="I70" s="16" t="s">
        <v>895</v>
      </c>
    </row>
    <row r="71" spans="1:17" ht="105.6" x14ac:dyDescent="0.25">
      <c r="D71" s="107" t="s">
        <v>963</v>
      </c>
      <c r="E71" s="448" t="s">
        <v>945</v>
      </c>
      <c r="F71" s="449" t="s">
        <v>900</v>
      </c>
      <c r="G71" s="299" t="s">
        <v>964</v>
      </c>
      <c r="I71" s="331">
        <v>100</v>
      </c>
    </row>
    <row r="72" spans="1:17" ht="13.8" x14ac:dyDescent="0.25">
      <c r="I72" s="29" t="s">
        <v>903</v>
      </c>
    </row>
    <row r="73" spans="1:17" ht="15.6" x14ac:dyDescent="0.25">
      <c r="B73" s="35"/>
      <c r="C73" s="29"/>
      <c r="E73" s="35"/>
      <c r="F73" s="321"/>
      <c r="G73" s="46"/>
      <c r="H73" s="110"/>
      <c r="I73" s="331">
        <f>SUM(I69:I71)</f>
        <v>100</v>
      </c>
      <c r="J73" s="365"/>
      <c r="L73" s="92"/>
      <c r="M73" s="92"/>
      <c r="N73" s="212"/>
      <c r="O73" s="212"/>
      <c r="P73" s="214"/>
    </row>
    <row r="74" spans="1:17" ht="13.8" x14ac:dyDescent="0.25">
      <c r="I74" s="29"/>
    </row>
    <row r="75" spans="1:17" ht="15.6" x14ac:dyDescent="0.25">
      <c r="B75" s="35"/>
      <c r="C75" s="29"/>
      <c r="E75" s="35"/>
      <c r="F75" s="321"/>
      <c r="G75" s="46"/>
      <c r="H75" s="110"/>
      <c r="I75" s="331"/>
      <c r="J75" s="365"/>
      <c r="L75" s="92"/>
      <c r="M75" s="92"/>
      <c r="N75" s="212"/>
      <c r="O75" s="212"/>
      <c r="P75" s="214"/>
    </row>
    <row r="76" spans="1:17" s="348" customFormat="1" ht="15.6" x14ac:dyDescent="0.25">
      <c r="B76" s="349"/>
      <c r="C76" s="350"/>
      <c r="E76" s="349"/>
      <c r="F76" s="351"/>
      <c r="G76" s="352"/>
      <c r="H76" s="353"/>
      <c r="I76" s="354"/>
      <c r="J76" s="354"/>
      <c r="K76" s="371"/>
      <c r="L76" s="354"/>
      <c r="M76" s="354"/>
      <c r="N76" s="355"/>
      <c r="O76" s="355"/>
      <c r="P76" s="356"/>
      <c r="Q76" s="357"/>
    </row>
    <row r="77" spans="1:17" ht="15.6" x14ac:dyDescent="0.25">
      <c r="B77" s="35"/>
      <c r="C77" s="29"/>
      <c r="E77" s="35"/>
      <c r="F77" s="321"/>
      <c r="G77" s="46"/>
      <c r="H77" s="110"/>
      <c r="I77" s="92"/>
      <c r="J77" s="365"/>
      <c r="L77" s="92"/>
      <c r="M77" s="92"/>
      <c r="N77" s="212"/>
      <c r="O77" s="212"/>
      <c r="P77" s="214"/>
    </row>
    <row r="98" spans="1:11" s="23" customFormat="1" x14ac:dyDescent="0.25">
      <c r="A98" s="16"/>
      <c r="B98" s="16"/>
      <c r="C98" s="16"/>
      <c r="D98" s="16"/>
      <c r="E98" s="16"/>
      <c r="F98" s="16"/>
      <c r="G98" s="16"/>
      <c r="H98" s="16"/>
      <c r="I98" s="16"/>
      <c r="J98" s="214"/>
      <c r="K98" s="371"/>
    </row>
    <row r="111" spans="1:11" s="23" customFormat="1" x14ac:dyDescent="0.25">
      <c r="A111" s="16"/>
      <c r="B111" s="16"/>
      <c r="C111" s="16"/>
      <c r="D111" s="16"/>
      <c r="E111" s="16"/>
      <c r="F111" s="16"/>
      <c r="G111" s="16"/>
      <c r="H111" s="16"/>
      <c r="I111" s="16"/>
      <c r="J111" s="214"/>
      <c r="K111" s="42"/>
    </row>
  </sheetData>
  <mergeCells count="12">
    <mergeCell ref="F66:G66"/>
    <mergeCell ref="F9:G9"/>
    <mergeCell ref="F11:G11"/>
    <mergeCell ref="F32:G32"/>
    <mergeCell ref="F41:G41"/>
    <mergeCell ref="F50:G50"/>
    <mergeCell ref="F57:G57"/>
    <mergeCell ref="F7:G7"/>
    <mergeCell ref="B1:H1"/>
    <mergeCell ref="B2:H2"/>
    <mergeCell ref="F4:G4"/>
    <mergeCell ref="F5:G5"/>
  </mergeCells>
  <conditionalFormatting sqref="E14">
    <cfRule type="cellIs" dxfId="39" priority="45" stopIfTrue="1" operator="equal">
      <formula>"v3"</formula>
    </cfRule>
    <cfRule type="cellIs" dxfId="38" priority="44" stopIfTrue="1" operator="equal">
      <formula>"v2"</formula>
    </cfRule>
    <cfRule type="cellIs" dxfId="37" priority="43" stopIfTrue="1" operator="equal">
      <formula>"v1"</formula>
    </cfRule>
  </conditionalFormatting>
  <conditionalFormatting sqref="E17">
    <cfRule type="cellIs" dxfId="36" priority="42" stopIfTrue="1" operator="equal">
      <formula>"v3"</formula>
    </cfRule>
    <cfRule type="cellIs" dxfId="35" priority="40" stopIfTrue="1" operator="equal">
      <formula>"v1"</formula>
    </cfRule>
    <cfRule type="cellIs" dxfId="34" priority="41" stopIfTrue="1" operator="equal">
      <formula>"v2"</formula>
    </cfRule>
  </conditionalFormatting>
  <conditionalFormatting sqref="E24:E25">
    <cfRule type="cellIs" dxfId="33" priority="30" stopIfTrue="1" operator="equal">
      <formula>"v3"</formula>
    </cfRule>
    <cfRule type="cellIs" dxfId="32" priority="29" stopIfTrue="1" operator="equal">
      <formula>"v2"</formula>
    </cfRule>
    <cfRule type="cellIs" dxfId="31" priority="28" stopIfTrue="1" operator="equal">
      <formula>"v1"</formula>
    </cfRule>
  </conditionalFormatting>
  <conditionalFormatting sqref="E27">
    <cfRule type="cellIs" dxfId="30" priority="13" stopIfTrue="1" operator="equal">
      <formula>"v1"</formula>
    </cfRule>
    <cfRule type="cellIs" dxfId="29" priority="14" stopIfTrue="1" operator="equal">
      <formula>"v2"</formula>
    </cfRule>
    <cfRule type="cellIs" dxfId="28" priority="15" stopIfTrue="1" operator="equal">
      <formula>"v3"</formula>
    </cfRule>
  </conditionalFormatting>
  <conditionalFormatting sqref="E35">
    <cfRule type="cellIs" dxfId="27" priority="22" stopIfTrue="1" operator="equal">
      <formula>"v1"</formula>
    </cfRule>
    <cfRule type="cellIs" dxfId="26" priority="23" stopIfTrue="1" operator="equal">
      <formula>"v2"</formula>
    </cfRule>
    <cfRule type="cellIs" dxfId="25" priority="24" stopIfTrue="1" operator="equal">
      <formula>"v3"</formula>
    </cfRule>
  </conditionalFormatting>
  <conditionalFormatting sqref="E37">
    <cfRule type="cellIs" dxfId="24" priority="34" stopIfTrue="1" operator="equal">
      <formula>"v1"</formula>
    </cfRule>
    <cfRule type="cellIs" dxfId="23" priority="36" stopIfTrue="1" operator="equal">
      <formula>"v3"</formula>
    </cfRule>
    <cfRule type="cellIs" dxfId="22" priority="35" stopIfTrue="1" operator="equal">
      <formula>"v2"</formula>
    </cfRule>
  </conditionalFormatting>
  <conditionalFormatting sqref="E44">
    <cfRule type="cellIs" dxfId="21" priority="21" stopIfTrue="1" operator="equal">
      <formula>"v3"</formula>
    </cfRule>
    <cfRule type="cellIs" dxfId="20" priority="20" stopIfTrue="1" operator="equal">
      <formula>"v2"</formula>
    </cfRule>
    <cfRule type="cellIs" dxfId="19" priority="19" stopIfTrue="1" operator="equal">
      <formula>"v1"</formula>
    </cfRule>
  </conditionalFormatting>
  <conditionalFormatting sqref="E46">
    <cfRule type="cellIs" dxfId="18" priority="17" stopIfTrue="1" operator="equal">
      <formula>"v2"</formula>
    </cfRule>
    <cfRule type="cellIs" dxfId="17" priority="18" stopIfTrue="1" operator="equal">
      <formula>"v3"</formula>
    </cfRule>
    <cfRule type="cellIs" dxfId="16" priority="16" stopIfTrue="1" operator="equal">
      <formula>"v1"</formula>
    </cfRule>
  </conditionalFormatting>
  <conditionalFormatting sqref="E53">
    <cfRule type="cellIs" dxfId="15" priority="37" stopIfTrue="1" operator="equal">
      <formula>"v1"</formula>
    </cfRule>
    <cfRule type="cellIs" dxfId="14" priority="38" stopIfTrue="1" operator="equal">
      <formula>"v2"</formula>
    </cfRule>
    <cfRule type="cellIs" dxfId="13" priority="39" stopIfTrue="1" operator="equal">
      <formula>"v3"</formula>
    </cfRule>
  </conditionalFormatting>
  <conditionalFormatting sqref="E60">
    <cfRule type="cellIs" dxfId="12" priority="11" stopIfTrue="1" operator="equal">
      <formula>"v2"</formula>
    </cfRule>
    <cfRule type="cellIs" dxfId="11" priority="10" stopIfTrue="1" operator="equal">
      <formula>"v1"</formula>
    </cfRule>
    <cfRule type="cellIs" dxfId="10" priority="12" stopIfTrue="1" operator="equal">
      <formula>"v3"</formula>
    </cfRule>
  </conditionalFormatting>
  <conditionalFormatting sqref="E62">
    <cfRule type="cellIs" dxfId="9" priority="7" stopIfTrue="1" operator="equal">
      <formula>"v1"</formula>
    </cfRule>
    <cfRule type="cellIs" dxfId="8" priority="8" stopIfTrue="1" operator="equal">
      <formula>"v2"</formula>
    </cfRule>
    <cfRule type="cellIs" dxfId="7" priority="9" stopIfTrue="1" operator="equal">
      <formula>"v3"</formula>
    </cfRule>
  </conditionalFormatting>
  <conditionalFormatting sqref="E69">
    <cfRule type="cellIs" dxfId="6" priority="4" stopIfTrue="1" operator="equal">
      <formula>"v1"</formula>
    </cfRule>
    <cfRule type="cellIs" dxfId="5" priority="5" stopIfTrue="1" operator="equal">
      <formula>"v2"</formula>
    </cfRule>
    <cfRule type="cellIs" dxfId="4" priority="6" stopIfTrue="1" operator="equal">
      <formula>"v3"</formula>
    </cfRule>
  </conditionalFormatting>
  <conditionalFormatting sqref="E71">
    <cfRule type="cellIs" dxfId="3" priority="2" stopIfTrue="1" operator="equal">
      <formula>"v2"</formula>
    </cfRule>
    <cfRule type="cellIs" dxfId="2" priority="3" stopIfTrue="1" operator="equal">
      <formula>"v3"</formula>
    </cfRule>
    <cfRule type="cellIs" dxfId="1" priority="1" stopIfTrue="1" operator="equal">
      <formula>"v1"</formula>
    </cfRule>
  </conditionalFormatting>
  <pageMargins left="0.37" right="0.49" top="0.55000000000000004" bottom="0.47" header="0.23" footer="0.21"/>
  <pageSetup scale="94" orientation="landscape" r:id="rId1"/>
  <headerFooter alignWithMargins="0">
    <oddHeader>&amp;C&amp;A&amp;RLiite 5, Vaatimuslomake</oddHeader>
    <oddFooter>&amp;LTietoliikennepalvelujen kilpailutus&amp;R&amp;P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23813-9FBE-4060-A7E3-E57A5381233F}">
  <sheetPr>
    <tabColor rgb="FFFF0000"/>
  </sheetPr>
  <dimension ref="B1:V108"/>
  <sheetViews>
    <sheetView zoomScale="150" zoomScaleNormal="150" workbookViewId="0"/>
  </sheetViews>
  <sheetFormatPr defaultColWidth="8.6640625" defaultRowHeight="13.2" x14ac:dyDescent="0.25"/>
  <cols>
    <col min="1" max="2" width="2.33203125" style="86" customWidth="1"/>
    <col min="3" max="3" width="55.33203125" style="86" customWidth="1"/>
    <col min="4" max="11" width="8" style="86" customWidth="1"/>
    <col min="12" max="12" width="0.6640625" style="86" customWidth="1"/>
    <col min="13" max="13" width="7" style="86" customWidth="1"/>
    <col min="14" max="14" width="10" style="86" customWidth="1"/>
    <col min="15" max="15" width="3.33203125" style="86" customWidth="1"/>
    <col min="16" max="20" width="12" style="86" customWidth="1"/>
    <col min="21" max="21" width="8.6640625" style="86"/>
    <col min="22" max="22" width="5.33203125" style="86" customWidth="1"/>
    <col min="23" max="16384" width="8.6640625" style="86"/>
  </cols>
  <sheetData>
    <row r="1" spans="2:22" ht="3.75" customHeight="1" x14ac:dyDescent="0.25"/>
    <row r="2" spans="2:22" s="169" customFormat="1" ht="13.8" x14ac:dyDescent="0.25">
      <c r="B2" s="168" t="s">
        <v>965</v>
      </c>
    </row>
    <row r="3" spans="2:22" ht="4.5" customHeight="1" thickBot="1" x14ac:dyDescent="0.3"/>
    <row r="4" spans="2:22" x14ac:dyDescent="0.25">
      <c r="C4" s="527" t="s">
        <v>966</v>
      </c>
      <c r="D4" s="528"/>
      <c r="E4" s="529"/>
    </row>
    <row r="5" spans="2:22" x14ac:dyDescent="0.25">
      <c r="C5" s="236" t="s">
        <v>45</v>
      </c>
      <c r="D5" s="335" t="s">
        <v>25</v>
      </c>
      <c r="E5" s="233" t="s">
        <v>26</v>
      </c>
    </row>
    <row r="6" spans="2:22" x14ac:dyDescent="0.25">
      <c r="C6" s="244" t="s">
        <v>28</v>
      </c>
      <c r="D6" s="245">
        <v>5</v>
      </c>
      <c r="E6" s="246">
        <v>3</v>
      </c>
      <c r="U6" s="87"/>
      <c r="V6" s="88"/>
    </row>
    <row r="7" spans="2:22" x14ac:dyDescent="0.25">
      <c r="C7" s="244" t="s">
        <v>29</v>
      </c>
      <c r="D7" s="245">
        <v>2</v>
      </c>
      <c r="E7" s="246">
        <v>1</v>
      </c>
    </row>
    <row r="8" spans="2:22" ht="13.8" thickBot="1" x14ac:dyDescent="0.3">
      <c r="C8" s="247" t="s">
        <v>3</v>
      </c>
      <c r="D8" s="248">
        <v>0</v>
      </c>
      <c r="E8" s="249">
        <v>0</v>
      </c>
    </row>
    <row r="9" spans="2:22" ht="13.8" thickBot="1" x14ac:dyDescent="0.3"/>
    <row r="10" spans="2:22" x14ac:dyDescent="0.25">
      <c r="C10" s="527" t="s">
        <v>967</v>
      </c>
      <c r="D10" s="528"/>
      <c r="E10" s="529"/>
    </row>
    <row r="11" spans="2:22" x14ac:dyDescent="0.25">
      <c r="C11" s="236" t="s">
        <v>968</v>
      </c>
      <c r="D11" s="250" t="s">
        <v>969</v>
      </c>
      <c r="E11" s="251" t="s">
        <v>38</v>
      </c>
      <c r="F11" s="136" t="s">
        <v>970</v>
      </c>
    </row>
    <row r="12" spans="2:22" x14ac:dyDescent="0.25">
      <c r="C12" s="252" t="s">
        <v>971</v>
      </c>
      <c r="D12" s="253">
        <v>0.5</v>
      </c>
      <c r="E12" s="254">
        <v>0.5</v>
      </c>
      <c r="F12" s="209">
        <f>SUM(D12:E12)</f>
        <v>1</v>
      </c>
    </row>
    <row r="13" spans="2:22" x14ac:dyDescent="0.25">
      <c r="C13" s="252" t="s">
        <v>972</v>
      </c>
      <c r="D13" s="253">
        <v>0.5</v>
      </c>
      <c r="E13" s="254">
        <v>0.5</v>
      </c>
      <c r="F13" s="209">
        <f t="shared" ref="F13:F18" si="0">SUM(D13:E13)</f>
        <v>1</v>
      </c>
    </row>
    <row r="14" spans="2:22" x14ac:dyDescent="0.25">
      <c r="C14" s="252" t="s">
        <v>973</v>
      </c>
      <c r="D14" s="253">
        <v>0.5</v>
      </c>
      <c r="E14" s="254">
        <v>0.5</v>
      </c>
      <c r="F14" s="209">
        <f t="shared" si="0"/>
        <v>1</v>
      </c>
    </row>
    <row r="15" spans="2:22" x14ac:dyDescent="0.25">
      <c r="C15" s="252" t="s">
        <v>974</v>
      </c>
      <c r="D15" s="253">
        <v>0.6</v>
      </c>
      <c r="E15" s="254">
        <v>0.4</v>
      </c>
      <c r="F15" s="209">
        <f t="shared" si="0"/>
        <v>1</v>
      </c>
    </row>
    <row r="16" spans="2:22" x14ac:dyDescent="0.25">
      <c r="C16" s="252" t="s">
        <v>975</v>
      </c>
      <c r="D16" s="253">
        <v>0.2</v>
      </c>
      <c r="E16" s="254">
        <v>0.8</v>
      </c>
      <c r="F16" s="209">
        <f t="shared" ref="F16" si="1">SUM(D16:E16)</f>
        <v>1</v>
      </c>
    </row>
    <row r="17" spans="3:7" x14ac:dyDescent="0.25">
      <c r="C17" s="252" t="s">
        <v>976</v>
      </c>
      <c r="D17" s="253">
        <v>0.8</v>
      </c>
      <c r="E17" s="254">
        <v>0.2</v>
      </c>
      <c r="F17" s="209">
        <f t="shared" si="0"/>
        <v>1</v>
      </c>
    </row>
    <row r="18" spans="3:7" ht="13.8" thickBot="1" x14ac:dyDescent="0.3">
      <c r="C18" s="255" t="s">
        <v>977</v>
      </c>
      <c r="D18" s="256">
        <v>1</v>
      </c>
      <c r="E18" s="257">
        <v>0</v>
      </c>
      <c r="F18" s="209">
        <f t="shared" si="0"/>
        <v>1</v>
      </c>
      <c r="G18" s="136"/>
    </row>
    <row r="19" spans="3:7" ht="13.8" thickBot="1" x14ac:dyDescent="0.3"/>
    <row r="20" spans="3:7" x14ac:dyDescent="0.25">
      <c r="C20" s="525" t="s">
        <v>978</v>
      </c>
      <c r="D20" s="526"/>
    </row>
    <row r="21" spans="3:7" ht="13.8" x14ac:dyDescent="0.3">
      <c r="C21" s="236" t="s">
        <v>979</v>
      </c>
      <c r="D21" s="258" t="s">
        <v>980</v>
      </c>
    </row>
    <row r="22" spans="3:7" x14ac:dyDescent="0.25">
      <c r="C22" s="259" t="s">
        <v>981</v>
      </c>
      <c r="D22" s="260">
        <v>0.4</v>
      </c>
    </row>
    <row r="23" spans="3:7" x14ac:dyDescent="0.25">
      <c r="C23" s="261" t="str">
        <f>C12</f>
        <v>1-Palveluyhteistyö, tietoturva</v>
      </c>
      <c r="D23" s="260">
        <v>0.1</v>
      </c>
    </row>
    <row r="24" spans="3:7" x14ac:dyDescent="0.25">
      <c r="C24" s="261" t="str">
        <f>C13</f>
        <v>2-Toiminnalliset vaatimukset</v>
      </c>
      <c r="D24" s="260">
        <v>0.15</v>
      </c>
    </row>
    <row r="25" spans="3:7" x14ac:dyDescent="0.25">
      <c r="C25" s="261" t="str">
        <f>C14</f>
        <v>3-Tekniset vaatimukset</v>
      </c>
      <c r="D25" s="260">
        <v>0.15</v>
      </c>
    </row>
    <row r="26" spans="3:7" x14ac:dyDescent="0.25">
      <c r="C26" s="261" t="str">
        <f>C15</f>
        <v>4-Tuki ja ylläpito</v>
      </c>
      <c r="D26" s="260">
        <v>0.05</v>
      </c>
    </row>
    <row r="27" spans="3:7" x14ac:dyDescent="0.25">
      <c r="C27" s="261" t="str">
        <f>C16</f>
        <v>5-Käyttöönotto</v>
      </c>
      <c r="D27" s="260">
        <v>0.05</v>
      </c>
    </row>
    <row r="28" spans="3:7" x14ac:dyDescent="0.25">
      <c r="C28" s="261" t="str">
        <f t="shared" ref="C28" si="2">C17</f>
        <v>6 ja 6A-6D, Asiantuntijapalvelut &amp; osaaminen ja kokemus</v>
      </c>
      <c r="D28" s="260">
        <v>0.05</v>
      </c>
    </row>
    <row r="29" spans="3:7" ht="13.8" thickBot="1" x14ac:dyDescent="0.3">
      <c r="C29" s="261" t="str">
        <f>C18</f>
        <v>7-Saavutettavuus ja käyttökokemus</v>
      </c>
      <c r="D29" s="260">
        <v>0.05</v>
      </c>
      <c r="F29" s="164">
        <f>SUM(D22:D29)*100</f>
        <v>100.00000000000003</v>
      </c>
    </row>
    <row r="30" spans="3:7" ht="14.4" thickTop="1" thickBot="1" x14ac:dyDescent="0.3">
      <c r="C30" s="151" t="s">
        <v>982</v>
      </c>
      <c r="D30" s="134">
        <f>SUM(D22:E29)</f>
        <v>1.0000000000000002</v>
      </c>
    </row>
    <row r="31" spans="3:7" ht="13.8" thickBot="1" x14ac:dyDescent="0.3"/>
    <row r="32" spans="3:7" x14ac:dyDescent="0.25">
      <c r="C32" s="525" t="s">
        <v>808</v>
      </c>
      <c r="D32" s="526"/>
    </row>
    <row r="33" spans="3:4" ht="13.8" x14ac:dyDescent="0.3">
      <c r="C33" s="262" t="s">
        <v>809</v>
      </c>
      <c r="D33" s="233" t="s">
        <v>517</v>
      </c>
    </row>
    <row r="34" spans="3:4" x14ac:dyDescent="0.25">
      <c r="C34" s="234" t="s">
        <v>810</v>
      </c>
      <c r="D34" s="263">
        <v>0</v>
      </c>
    </row>
    <row r="35" spans="3:4" x14ac:dyDescent="0.25">
      <c r="C35" s="234" t="s">
        <v>811</v>
      </c>
      <c r="D35" s="263">
        <v>0.5</v>
      </c>
    </row>
    <row r="36" spans="3:4" x14ac:dyDescent="0.25">
      <c r="C36" s="234" t="s">
        <v>812</v>
      </c>
      <c r="D36" s="263">
        <v>1</v>
      </c>
    </row>
    <row r="37" spans="3:4" x14ac:dyDescent="0.25">
      <c r="C37" s="234" t="s">
        <v>813</v>
      </c>
      <c r="D37" s="263">
        <v>2</v>
      </c>
    </row>
    <row r="38" spans="3:4" ht="13.8" x14ac:dyDescent="0.3">
      <c r="C38" s="262" t="s">
        <v>814</v>
      </c>
      <c r="D38" s="233" t="s">
        <v>517</v>
      </c>
    </row>
    <row r="39" spans="3:4" x14ac:dyDescent="0.25">
      <c r="C39" s="234" t="s">
        <v>815</v>
      </c>
      <c r="D39" s="263">
        <v>0</v>
      </c>
    </row>
    <row r="40" spans="3:4" x14ac:dyDescent="0.25">
      <c r="C40" s="234" t="s">
        <v>816</v>
      </c>
      <c r="D40" s="263">
        <v>1</v>
      </c>
    </row>
    <row r="41" spans="3:4" x14ac:dyDescent="0.25">
      <c r="C41" s="234" t="s">
        <v>817</v>
      </c>
      <c r="D41" s="263">
        <v>2</v>
      </c>
    </row>
    <row r="42" spans="3:4" x14ac:dyDescent="0.25">
      <c r="C42" s="234" t="s">
        <v>818</v>
      </c>
      <c r="D42" s="263">
        <v>3</v>
      </c>
    </row>
    <row r="43" spans="3:4" x14ac:dyDescent="0.25">
      <c r="C43" s="234" t="s">
        <v>819</v>
      </c>
      <c r="D43" s="263">
        <v>4</v>
      </c>
    </row>
    <row r="44" spans="3:4" ht="13.8" x14ac:dyDescent="0.3">
      <c r="C44" s="262" t="s">
        <v>820</v>
      </c>
      <c r="D44" s="233" t="s">
        <v>517</v>
      </c>
    </row>
    <row r="45" spans="3:4" x14ac:dyDescent="0.25">
      <c r="C45" s="234" t="s">
        <v>821</v>
      </c>
      <c r="D45" s="263">
        <v>0</v>
      </c>
    </row>
    <row r="46" spans="3:4" x14ac:dyDescent="0.25">
      <c r="C46" s="237">
        <v>4</v>
      </c>
      <c r="D46" s="263">
        <v>0.5</v>
      </c>
    </row>
    <row r="47" spans="3:4" x14ac:dyDescent="0.25">
      <c r="C47" s="237">
        <v>5</v>
      </c>
      <c r="D47" s="263">
        <v>1</v>
      </c>
    </row>
    <row r="48" spans="3:4" x14ac:dyDescent="0.25">
      <c r="C48" s="237">
        <v>6</v>
      </c>
      <c r="D48" s="263">
        <v>1.5</v>
      </c>
    </row>
    <row r="49" spans="2:13" x14ac:dyDescent="0.25">
      <c r="C49" s="237">
        <v>7</v>
      </c>
      <c r="D49" s="263">
        <v>2</v>
      </c>
    </row>
    <row r="50" spans="2:13" x14ac:dyDescent="0.25">
      <c r="C50" s="234" t="s">
        <v>822</v>
      </c>
      <c r="D50" s="263">
        <v>3</v>
      </c>
    </row>
    <row r="51" spans="2:13" ht="13.8" x14ac:dyDescent="0.3">
      <c r="C51" s="262" t="s">
        <v>983</v>
      </c>
      <c r="D51" s="233" t="s">
        <v>517</v>
      </c>
    </row>
    <row r="52" spans="2:13" x14ac:dyDescent="0.25">
      <c r="C52" s="264" t="s">
        <v>984</v>
      </c>
      <c r="D52" s="263">
        <v>3</v>
      </c>
    </row>
    <row r="53" spans="2:13" ht="13.8" x14ac:dyDescent="0.3">
      <c r="C53" s="262" t="s">
        <v>543</v>
      </c>
      <c r="D53" s="233" t="s">
        <v>517</v>
      </c>
    </row>
    <row r="54" spans="2:13" x14ac:dyDescent="0.25">
      <c r="C54" s="238" t="s">
        <v>823</v>
      </c>
      <c r="D54" s="263">
        <v>0</v>
      </c>
    </row>
    <row r="55" spans="2:13" x14ac:dyDescent="0.25">
      <c r="C55" s="238" t="s">
        <v>824</v>
      </c>
      <c r="D55" s="263">
        <v>0.5</v>
      </c>
    </row>
    <row r="56" spans="2:13" x14ac:dyDescent="0.25">
      <c r="C56" s="238" t="s">
        <v>825</v>
      </c>
      <c r="D56" s="263">
        <v>1</v>
      </c>
    </row>
    <row r="57" spans="2:13" x14ac:dyDescent="0.25">
      <c r="C57" s="238" t="s">
        <v>826</v>
      </c>
      <c r="D57" s="263">
        <v>1.5</v>
      </c>
    </row>
    <row r="58" spans="2:13" ht="13.8" x14ac:dyDescent="0.3">
      <c r="C58" s="210" t="s">
        <v>827</v>
      </c>
      <c r="D58" s="211">
        <v>2</v>
      </c>
    </row>
    <row r="59" spans="2:13" ht="13.8" x14ac:dyDescent="0.3">
      <c r="C59" s="262" t="s">
        <v>828</v>
      </c>
      <c r="D59" s="233" t="s">
        <v>517</v>
      </c>
    </row>
    <row r="60" spans="2:13" ht="13.8" thickBot="1" x14ac:dyDescent="0.3">
      <c r="C60" s="239" t="s">
        <v>829</v>
      </c>
      <c r="D60" s="265">
        <v>1</v>
      </c>
    </row>
    <row r="62" spans="2:13" s="167" customFormat="1" ht="13.8" x14ac:dyDescent="0.25">
      <c r="B62" s="166" t="s">
        <v>985</v>
      </c>
    </row>
    <row r="63" spans="2:13" ht="7.5" customHeight="1" thickBot="1" x14ac:dyDescent="0.3"/>
    <row r="64" spans="2:13" ht="13.8" thickBot="1" x14ac:dyDescent="0.3">
      <c r="C64" s="160" t="s">
        <v>986</v>
      </c>
      <c r="D64" s="138"/>
      <c r="E64" s="138"/>
      <c r="F64" s="138"/>
      <c r="G64" s="138"/>
      <c r="H64" s="138"/>
      <c r="I64" s="138"/>
      <c r="J64" s="138"/>
      <c r="K64" s="138"/>
      <c r="L64" s="141"/>
      <c r="M64" s="140"/>
    </row>
    <row r="65" spans="3:19" x14ac:dyDescent="0.25">
      <c r="C65" s="266" t="s">
        <v>987</v>
      </c>
      <c r="D65" s="531" t="s">
        <v>988</v>
      </c>
      <c r="E65" s="532"/>
      <c r="F65" s="533" t="s">
        <v>989</v>
      </c>
      <c r="G65" s="534"/>
      <c r="H65" s="535"/>
      <c r="I65" s="536" t="s">
        <v>990</v>
      </c>
      <c r="J65" s="537"/>
      <c r="K65" s="538"/>
      <c r="L65" s="159"/>
      <c r="M65" s="139"/>
    </row>
    <row r="66" spans="3:19" ht="13.8" x14ac:dyDescent="0.3">
      <c r="C66" s="267" t="s">
        <v>991</v>
      </c>
      <c r="D66" s="268" t="s">
        <v>28</v>
      </c>
      <c r="E66" s="269" t="s">
        <v>3</v>
      </c>
      <c r="F66" s="268" t="s">
        <v>28</v>
      </c>
      <c r="G66" s="270" t="s">
        <v>992</v>
      </c>
      <c r="H66" s="269" t="s">
        <v>3</v>
      </c>
      <c r="I66" s="268" t="s">
        <v>28</v>
      </c>
      <c r="J66" s="270" t="s">
        <v>992</v>
      </c>
      <c r="K66" s="269" t="s">
        <v>3</v>
      </c>
      <c r="L66" s="159"/>
      <c r="M66" s="142" t="s">
        <v>993</v>
      </c>
      <c r="R66" s="180" t="s">
        <v>994</v>
      </c>
      <c r="S66" s="180" t="s">
        <v>995</v>
      </c>
    </row>
    <row r="67" spans="3:19" x14ac:dyDescent="0.25">
      <c r="C67" s="271" t="str">
        <f>C12</f>
        <v>1-Palveluyhteistyö, tietoturva</v>
      </c>
      <c r="D67" s="272">
        <f>'1-Palveluyhteistyö, tietoturva '!P138</f>
        <v>0</v>
      </c>
      <c r="E67" s="273">
        <f>'1-Palveluyhteistyö, tietoturva '!Q138</f>
        <v>0</v>
      </c>
      <c r="F67" s="272">
        <f>'1-Palveluyhteistyö, tietoturva '!R138</f>
        <v>0</v>
      </c>
      <c r="G67" s="274">
        <f>'1-Palveluyhteistyö, tietoturva '!S138</f>
        <v>0</v>
      </c>
      <c r="H67" s="273">
        <f>'1-Palveluyhteistyö, tietoturva '!T138</f>
        <v>0</v>
      </c>
      <c r="I67" s="272">
        <f>'1-Palveluyhteistyö, tietoturva '!U138</f>
        <v>0</v>
      </c>
      <c r="J67" s="274">
        <f>'1-Palveluyhteistyö, tietoturva '!V138</f>
        <v>0</v>
      </c>
      <c r="K67" s="273">
        <f>'1-Palveluyhteistyö, tietoturva '!W138</f>
        <v>0</v>
      </c>
      <c r="L67" s="136"/>
      <c r="M67" s="143">
        <f>'1-Palveluyhteistyö, tietoturva '!L7</f>
        <v>92</v>
      </c>
      <c r="N67" s="87">
        <f>SUM(D67:M67)</f>
        <v>92</v>
      </c>
      <c r="O67" s="137" t="s">
        <v>996</v>
      </c>
      <c r="R67" s="86">
        <f>'1-Palveluyhteistyö, tietoturva '!Y138</f>
        <v>26</v>
      </c>
      <c r="S67" s="86">
        <f>'1-Palveluyhteistyö, tietoturva '!Z138</f>
        <v>0</v>
      </c>
    </row>
    <row r="68" spans="3:19" x14ac:dyDescent="0.25">
      <c r="C68" s="271" t="str">
        <f>C13</f>
        <v>2-Toiminnalliset vaatimukset</v>
      </c>
      <c r="D68" s="272">
        <f>'2-Toiminnalliset vaatimukset'!P242</f>
        <v>1</v>
      </c>
      <c r="E68" s="273">
        <f>'2-Toiminnalliset vaatimukset'!Q242</f>
        <v>0</v>
      </c>
      <c r="F68" s="272">
        <f>'2-Toiminnalliset vaatimukset'!R242</f>
        <v>0</v>
      </c>
      <c r="G68" s="274">
        <f>'2-Toiminnalliset vaatimukset'!S242</f>
        <v>1</v>
      </c>
      <c r="H68" s="273">
        <f>'2-Toiminnalliset vaatimukset'!T242</f>
        <v>1</v>
      </c>
      <c r="I68" s="272">
        <f>'2-Toiminnalliset vaatimukset'!U242</f>
        <v>0</v>
      </c>
      <c r="J68" s="274">
        <f>'2-Toiminnalliset vaatimukset'!V242</f>
        <v>0</v>
      </c>
      <c r="K68" s="273">
        <f>'2-Toiminnalliset vaatimukset'!W242</f>
        <v>0</v>
      </c>
      <c r="L68" s="136"/>
      <c r="M68" s="143">
        <f>'2-Toiminnalliset vaatimukset'!L6</f>
        <v>173</v>
      </c>
      <c r="N68" s="87">
        <f>SUM(D68:M68)</f>
        <v>176</v>
      </c>
      <c r="O68" s="137" t="s">
        <v>996</v>
      </c>
      <c r="R68" s="86">
        <f>'2-Toiminnalliset vaatimukset'!Y242</f>
        <v>77</v>
      </c>
      <c r="S68" s="86">
        <f>'2-Toiminnalliset vaatimukset'!Z242</f>
        <v>5</v>
      </c>
    </row>
    <row r="69" spans="3:19" x14ac:dyDescent="0.25">
      <c r="C69" s="271" t="str">
        <f>C14</f>
        <v>3-Tekniset vaatimukset</v>
      </c>
      <c r="D69" s="272">
        <f>'3-Tekniset  vaatimukset'!O168</f>
        <v>0</v>
      </c>
      <c r="E69" s="273">
        <f>'3-Tekniset  vaatimukset'!P168</f>
        <v>0</v>
      </c>
      <c r="F69" s="272">
        <f>'3-Tekniset  vaatimukset'!Q168</f>
        <v>0</v>
      </c>
      <c r="G69" s="274">
        <f>'3-Tekniset  vaatimukset'!R168</f>
        <v>0</v>
      </c>
      <c r="H69" s="273">
        <f>'3-Tekniset  vaatimukset'!S168</f>
        <v>0</v>
      </c>
      <c r="I69" s="272">
        <f>'3-Tekniset  vaatimukset'!T168</f>
        <v>0</v>
      </c>
      <c r="J69" s="274">
        <f>'3-Tekniset  vaatimukset'!U168</f>
        <v>0</v>
      </c>
      <c r="K69" s="273">
        <f>'3-Tekniset  vaatimukset'!V168</f>
        <v>0</v>
      </c>
      <c r="L69" s="136"/>
      <c r="M69" s="143">
        <f>'3-Tekniset  vaatimukset'!K6</f>
        <v>119</v>
      </c>
      <c r="N69" s="87">
        <f t="shared" ref="N69:N73" si="3">SUM(D69:M69)</f>
        <v>119</v>
      </c>
      <c r="O69" s="137" t="s">
        <v>996</v>
      </c>
      <c r="R69" s="86">
        <f>'3-Tekniset  vaatimukset'!X168</f>
        <v>42</v>
      </c>
      <c r="S69" s="86">
        <f>'3-Tekniset  vaatimukset'!Y168</f>
        <v>5</v>
      </c>
    </row>
    <row r="70" spans="3:19" x14ac:dyDescent="0.25">
      <c r="C70" s="271" t="str">
        <f>C15</f>
        <v>4-Tuki ja ylläpito</v>
      </c>
      <c r="D70" s="272">
        <f>'4-Tuki ja ylläpito'!O149</f>
        <v>0</v>
      </c>
      <c r="E70" s="273">
        <f>'4-Tuki ja ylläpito'!P149</f>
        <v>0</v>
      </c>
      <c r="F70" s="272">
        <f>'4-Tuki ja ylläpito'!Q149</f>
        <v>0</v>
      </c>
      <c r="G70" s="274">
        <f>'4-Tuki ja ylläpito'!R149</f>
        <v>0</v>
      </c>
      <c r="H70" s="273">
        <f>'4-Tuki ja ylläpito'!S149</f>
        <v>0</v>
      </c>
      <c r="I70" s="272">
        <f>'4-Tuki ja ylläpito'!T149</f>
        <v>0</v>
      </c>
      <c r="J70" s="274">
        <f>'4-Tuki ja ylläpito'!U149</f>
        <v>0</v>
      </c>
      <c r="K70" s="273">
        <f>'4-Tuki ja ylläpito'!V149</f>
        <v>0</v>
      </c>
      <c r="L70" s="136"/>
      <c r="M70" s="143">
        <f>'4-Tuki ja ylläpito'!K6</f>
        <v>100</v>
      </c>
      <c r="N70" s="87">
        <f t="shared" si="3"/>
        <v>100</v>
      </c>
      <c r="O70" s="137" t="s">
        <v>996</v>
      </c>
      <c r="R70" s="86">
        <f>'4-Tuki ja ylläpito'!X149</f>
        <v>29</v>
      </c>
      <c r="S70" s="86">
        <f>'4-Tuki ja ylläpito'!Y149</f>
        <v>7</v>
      </c>
    </row>
    <row r="71" spans="3:19" x14ac:dyDescent="0.25">
      <c r="C71" s="271" t="str">
        <f>C16</f>
        <v>5-Käyttöönotto</v>
      </c>
      <c r="D71" s="272">
        <f>'5-Käyttöönotto'!P54</f>
        <v>0</v>
      </c>
      <c r="E71" s="273">
        <f>'5-Käyttöönotto'!Q54</f>
        <v>0</v>
      </c>
      <c r="F71" s="272">
        <f>'5-Käyttöönotto'!R54</f>
        <v>0</v>
      </c>
      <c r="G71" s="274">
        <f>'5-Käyttöönotto'!S54</f>
        <v>0</v>
      </c>
      <c r="H71" s="273">
        <f>'5-Käyttöönotto'!T54</f>
        <v>0</v>
      </c>
      <c r="I71" s="272">
        <f>'5-Käyttöönotto'!U54</f>
        <v>0</v>
      </c>
      <c r="J71" s="274">
        <f>'5-Käyttöönotto'!V54</f>
        <v>0</v>
      </c>
      <c r="K71" s="273">
        <f>'5-Käyttöönotto'!W54</f>
        <v>0</v>
      </c>
      <c r="L71" s="136"/>
      <c r="M71" s="143">
        <f>'5-Käyttöönotto'!L6</f>
        <v>30</v>
      </c>
      <c r="N71" s="87">
        <f t="shared" ref="N71" si="4">SUM(D71:M71)</f>
        <v>30</v>
      </c>
      <c r="O71" s="137" t="s">
        <v>996</v>
      </c>
      <c r="R71" s="86">
        <f>'5-Käyttöönotto'!Y54</f>
        <v>5</v>
      </c>
      <c r="S71" s="86">
        <f>'5-Käyttöönotto'!Z54</f>
        <v>0</v>
      </c>
    </row>
    <row r="72" spans="3:19" x14ac:dyDescent="0.25">
      <c r="C72" s="275" t="s">
        <v>997</v>
      </c>
      <c r="D72" s="272">
        <f>'6-Asiantuntijapalvelut'!O73</f>
        <v>0</v>
      </c>
      <c r="E72" s="273">
        <f>'6-Asiantuntijapalvelut'!P73</f>
        <v>0</v>
      </c>
      <c r="F72" s="272">
        <f>'6-Asiantuntijapalvelut'!Q73</f>
        <v>0</v>
      </c>
      <c r="G72" s="274">
        <f>'6-Asiantuntijapalvelut'!R73</f>
        <v>0</v>
      </c>
      <c r="H72" s="273">
        <f>'6-Asiantuntijapalvelut'!S73</f>
        <v>0</v>
      </c>
      <c r="I72" s="272">
        <f>'6-Asiantuntijapalvelut'!T73</f>
        <v>0</v>
      </c>
      <c r="J72" s="274">
        <f>'6-Asiantuntijapalvelut'!U73</f>
        <v>0</v>
      </c>
      <c r="K72" s="273">
        <f>'6-Asiantuntijapalvelut'!V73</f>
        <v>0</v>
      </c>
      <c r="L72" s="136"/>
      <c r="M72" s="143">
        <f>'6-Asiantuntijapalvelut'!K6</f>
        <v>33</v>
      </c>
      <c r="N72" s="87">
        <f t="shared" si="3"/>
        <v>33</v>
      </c>
      <c r="O72" s="137" t="s">
        <v>996</v>
      </c>
      <c r="R72" s="86">
        <f>'6-Asiantuntijapalvelut'!X73</f>
        <v>0</v>
      </c>
      <c r="S72" s="86">
        <f>'6-Asiantuntijapalvelut'!Y73</f>
        <v>0</v>
      </c>
    </row>
    <row r="73" spans="3:19" ht="13.8" thickBot="1" x14ac:dyDescent="0.3">
      <c r="C73" s="276" t="str">
        <f>C29</f>
        <v>7-Saavutettavuus ja käyttökokemus</v>
      </c>
      <c r="D73" s="277">
        <f>'7-Saavutettavuus ja käyttökokem'!P51</f>
        <v>0</v>
      </c>
      <c r="E73" s="278">
        <f>'7-Saavutettavuus ja käyttökokem'!Q51</f>
        <v>0</v>
      </c>
      <c r="F73" s="277">
        <f>'7-Saavutettavuus ja käyttökokem'!R51</f>
        <v>0</v>
      </c>
      <c r="G73" s="279">
        <f>'7-Saavutettavuus ja käyttökokem'!S51</f>
        <v>0</v>
      </c>
      <c r="H73" s="278">
        <f>'7-Saavutettavuus ja käyttökokem'!T51</f>
        <v>0</v>
      </c>
      <c r="I73" s="277">
        <f>'7-Saavutettavuus ja käyttökokem'!U51</f>
        <v>0</v>
      </c>
      <c r="J73" s="279">
        <f>'7-Saavutettavuus ja käyttökokem'!V51</f>
        <v>0</v>
      </c>
      <c r="K73" s="278">
        <f>'7-Saavutettavuus ja käyttökokem'!W51</f>
        <v>0</v>
      </c>
      <c r="L73" s="144"/>
      <c r="M73" s="145">
        <f>'7-Saavutettavuus ja käyttökokem'!L6</f>
        <v>25</v>
      </c>
      <c r="N73" s="87">
        <f t="shared" si="3"/>
        <v>25</v>
      </c>
      <c r="O73" s="137" t="s">
        <v>996</v>
      </c>
      <c r="R73" s="86">
        <f>'7-Saavutettavuus ja käyttökokem'!Y51</f>
        <v>7</v>
      </c>
      <c r="S73" s="86">
        <f>'7-Saavutettavuus ja käyttökokem'!Z51</f>
        <v>0</v>
      </c>
    </row>
    <row r="74" spans="3:19" ht="13.8" thickBot="1" x14ac:dyDescent="0.3"/>
    <row r="75" spans="3:19" x14ac:dyDescent="0.25">
      <c r="C75" s="147" t="s">
        <v>998</v>
      </c>
      <c r="D75" s="148"/>
      <c r="F75" s="148"/>
      <c r="G75" s="148"/>
      <c r="H75" s="149"/>
      <c r="I75" s="148"/>
      <c r="J75" s="149"/>
      <c r="K75" s="150"/>
      <c r="M75" s="149"/>
      <c r="N75" s="149"/>
      <c r="P75" s="150"/>
    </row>
    <row r="76" spans="3:19" x14ac:dyDescent="0.25">
      <c r="C76" s="236" t="s">
        <v>987</v>
      </c>
      <c r="D76" s="280" t="s">
        <v>23</v>
      </c>
      <c r="F76" s="552" t="s">
        <v>999</v>
      </c>
      <c r="G76" s="553"/>
      <c r="H76" s="554"/>
      <c r="I76" s="549" t="s">
        <v>1000</v>
      </c>
      <c r="J76" s="550"/>
      <c r="K76" s="551"/>
      <c r="M76" s="281" t="s">
        <v>970</v>
      </c>
      <c r="N76" s="281" t="s">
        <v>520</v>
      </c>
      <c r="P76" s="282" t="s">
        <v>1001</v>
      </c>
    </row>
    <row r="77" spans="3:19" x14ac:dyDescent="0.25">
      <c r="C77" s="283" t="s">
        <v>1002</v>
      </c>
      <c r="D77" s="270" t="s">
        <v>1003</v>
      </c>
      <c r="F77" s="270" t="s">
        <v>28</v>
      </c>
      <c r="G77" s="270" t="s">
        <v>29</v>
      </c>
      <c r="H77" s="270" t="s">
        <v>3</v>
      </c>
      <c r="I77" s="270" t="s">
        <v>28</v>
      </c>
      <c r="J77" s="270" t="s">
        <v>29</v>
      </c>
      <c r="K77" s="270" t="s">
        <v>3</v>
      </c>
      <c r="P77" s="158"/>
    </row>
    <row r="78" spans="3:19" x14ac:dyDescent="0.25">
      <c r="C78" s="261" t="str">
        <f>C12</f>
        <v>1-Palveluyhteistyö, tietoturva</v>
      </c>
      <c r="D78" s="284" t="str">
        <f t="shared" ref="D78:D83" si="5">IF(E67=0, "OK", "Hylkäys")</f>
        <v>OK</v>
      </c>
      <c r="F78" s="285">
        <f t="shared" ref="F78:F82" si="6">F67*$D$6</f>
        <v>0</v>
      </c>
      <c r="G78" s="285">
        <f t="shared" ref="G78:G82" si="7">G67*$D$7</f>
        <v>0</v>
      </c>
      <c r="H78" s="285">
        <f t="shared" ref="H78:H82" si="8">H67*$D$8</f>
        <v>0</v>
      </c>
      <c r="I78" s="285">
        <f t="shared" ref="I78:I82" si="9">I67*$E$6</f>
        <v>0</v>
      </c>
      <c r="J78" s="285">
        <f t="shared" ref="J78:J82" si="10">J67*$E$7</f>
        <v>0</v>
      </c>
      <c r="K78" s="285">
        <f t="shared" ref="K78:K82" si="11">K67*$E$8</f>
        <v>0</v>
      </c>
      <c r="L78" s="137"/>
      <c r="M78" s="179">
        <f t="shared" ref="M78:M82" si="12">SUM(F78:K78)</f>
        <v>0</v>
      </c>
      <c r="N78" s="136">
        <f t="shared" ref="N78:N82" si="13">R67*$D$6+S67*$E$6</f>
        <v>130</v>
      </c>
      <c r="O78" s="137"/>
      <c r="P78" s="286">
        <f>M78/N78*100</f>
        <v>0</v>
      </c>
      <c r="Q78" s="196"/>
    </row>
    <row r="79" spans="3:19" x14ac:dyDescent="0.25">
      <c r="C79" s="261" t="str">
        <f>C13</f>
        <v>2-Toiminnalliset vaatimukset</v>
      </c>
      <c r="D79" s="284" t="str">
        <f t="shared" si="5"/>
        <v>OK</v>
      </c>
      <c r="F79" s="285">
        <f t="shared" si="6"/>
        <v>0</v>
      </c>
      <c r="G79" s="285">
        <f t="shared" si="7"/>
        <v>2</v>
      </c>
      <c r="H79" s="285">
        <f t="shared" si="8"/>
        <v>0</v>
      </c>
      <c r="I79" s="285">
        <f t="shared" si="9"/>
        <v>0</v>
      </c>
      <c r="J79" s="285">
        <f t="shared" si="10"/>
        <v>0</v>
      </c>
      <c r="K79" s="285">
        <f t="shared" si="11"/>
        <v>0</v>
      </c>
      <c r="L79" s="137"/>
      <c r="M79" s="179">
        <f t="shared" si="12"/>
        <v>2</v>
      </c>
      <c r="N79" s="136">
        <f t="shared" si="13"/>
        <v>400</v>
      </c>
      <c r="O79" s="137"/>
      <c r="P79" s="286">
        <f t="shared" ref="P79:P82" si="14">M79/N79*100</f>
        <v>0.5</v>
      </c>
      <c r="Q79" s="196"/>
    </row>
    <row r="80" spans="3:19" x14ac:dyDescent="0.25">
      <c r="C80" s="261" t="str">
        <f>C14</f>
        <v>3-Tekniset vaatimukset</v>
      </c>
      <c r="D80" s="284" t="str">
        <f t="shared" si="5"/>
        <v>OK</v>
      </c>
      <c r="F80" s="285">
        <f t="shared" si="6"/>
        <v>0</v>
      </c>
      <c r="G80" s="285">
        <f t="shared" si="7"/>
        <v>0</v>
      </c>
      <c r="H80" s="285">
        <f t="shared" si="8"/>
        <v>0</v>
      </c>
      <c r="I80" s="285">
        <f t="shared" si="9"/>
        <v>0</v>
      </c>
      <c r="J80" s="285">
        <f t="shared" si="10"/>
        <v>0</v>
      </c>
      <c r="K80" s="285">
        <f t="shared" si="11"/>
        <v>0</v>
      </c>
      <c r="L80" s="137"/>
      <c r="M80" s="179">
        <f t="shared" si="12"/>
        <v>0</v>
      </c>
      <c r="N80" s="136">
        <f t="shared" si="13"/>
        <v>225</v>
      </c>
      <c r="O80" s="137"/>
      <c r="P80" s="286">
        <f t="shared" si="14"/>
        <v>0</v>
      </c>
      <c r="Q80" s="196"/>
    </row>
    <row r="81" spans="3:18" x14ac:dyDescent="0.25">
      <c r="C81" s="261" t="str">
        <f>C15</f>
        <v>4-Tuki ja ylläpito</v>
      </c>
      <c r="D81" s="284" t="str">
        <f t="shared" si="5"/>
        <v>OK</v>
      </c>
      <c r="F81" s="285">
        <f t="shared" si="6"/>
        <v>0</v>
      </c>
      <c r="G81" s="285">
        <f t="shared" si="7"/>
        <v>0</v>
      </c>
      <c r="H81" s="285">
        <f t="shared" si="8"/>
        <v>0</v>
      </c>
      <c r="I81" s="285">
        <f t="shared" si="9"/>
        <v>0</v>
      </c>
      <c r="J81" s="285">
        <f t="shared" si="10"/>
        <v>0</v>
      </c>
      <c r="K81" s="285">
        <f t="shared" si="11"/>
        <v>0</v>
      </c>
      <c r="L81" s="137"/>
      <c r="M81" s="179">
        <f t="shared" si="12"/>
        <v>0</v>
      </c>
      <c r="N81" s="136">
        <f t="shared" si="13"/>
        <v>166</v>
      </c>
      <c r="O81" s="137"/>
      <c r="P81" s="286">
        <f t="shared" si="14"/>
        <v>0</v>
      </c>
      <c r="Q81" s="196"/>
    </row>
    <row r="82" spans="3:18" x14ac:dyDescent="0.25">
      <c r="C82" s="261" t="str">
        <f>C71</f>
        <v>5-Käyttöönotto</v>
      </c>
      <c r="D82" s="284" t="str">
        <f t="shared" si="5"/>
        <v>OK</v>
      </c>
      <c r="F82" s="285">
        <f t="shared" si="6"/>
        <v>0</v>
      </c>
      <c r="G82" s="285">
        <f t="shared" si="7"/>
        <v>0</v>
      </c>
      <c r="H82" s="285">
        <f t="shared" si="8"/>
        <v>0</v>
      </c>
      <c r="I82" s="285">
        <f t="shared" si="9"/>
        <v>0</v>
      </c>
      <c r="J82" s="285">
        <f t="shared" si="10"/>
        <v>0</v>
      </c>
      <c r="K82" s="285">
        <f t="shared" si="11"/>
        <v>0</v>
      </c>
      <c r="L82" s="137"/>
      <c r="M82" s="179">
        <f t="shared" si="12"/>
        <v>0</v>
      </c>
      <c r="N82" s="136">
        <f t="shared" si="13"/>
        <v>25</v>
      </c>
      <c r="O82" s="137"/>
      <c r="P82" s="286">
        <f t="shared" si="14"/>
        <v>0</v>
      </c>
    </row>
    <row r="83" spans="3:18" x14ac:dyDescent="0.25">
      <c r="C83" s="259" t="s">
        <v>997</v>
      </c>
      <c r="D83" s="284" t="str">
        <f t="shared" si="5"/>
        <v>OK</v>
      </c>
      <c r="E83" s="326"/>
      <c r="F83" s="288"/>
      <c r="G83" s="288"/>
      <c r="H83" s="288"/>
      <c r="I83" s="288"/>
      <c r="J83" s="288"/>
      <c r="K83" s="288"/>
      <c r="L83" s="327"/>
      <c r="M83" s="339"/>
      <c r="N83" s="340"/>
      <c r="O83" s="136"/>
      <c r="Q83" s="184" t="s">
        <v>1004</v>
      </c>
      <c r="R83" s="328"/>
    </row>
    <row r="84" spans="3:18" x14ac:dyDescent="0.25">
      <c r="C84" s="261" t="s">
        <v>1005</v>
      </c>
      <c r="D84" s="287"/>
      <c r="F84" s="288"/>
      <c r="G84" s="288"/>
      <c r="H84" s="288"/>
      <c r="I84" s="288"/>
      <c r="J84" s="288"/>
      <c r="K84" s="288"/>
      <c r="L84" s="137"/>
      <c r="M84" s="185">
        <f>'6A-Osaaminen, Palvelupäällikkö'!K8+'6B-Osaaminen, Projektipäällikkö'!K8+'6C-Osaaminen, Vastuukonsultti'!K8+'6D-Osaaminen, Järjestarkkitehti'!K8</f>
        <v>0</v>
      </c>
      <c r="N84" s="186">
        <f>'6A-Osaaminen, Palvelupäällikkö'!L8+'6B-Osaaminen, Projektipäällikkö'!L8+'6C-Osaaminen, Vastuukonsultti'!L8+'6D-Osaaminen, Järjestarkkitehti'!L8</f>
        <v>116</v>
      </c>
      <c r="P84" s="286">
        <f>M84/N84*100</f>
        <v>0</v>
      </c>
    </row>
    <row r="85" spans="3:18" x14ac:dyDescent="0.25">
      <c r="C85" s="261" t="str">
        <f>C73</f>
        <v>7-Saavutettavuus ja käyttökokemus</v>
      </c>
      <c r="D85" s="199" t="str">
        <f>IF(E73=0, "OK", "Hylkäys")</f>
        <v>OK</v>
      </c>
      <c r="F85" s="200">
        <f>F73*$D$6</f>
        <v>0</v>
      </c>
      <c r="G85" s="200">
        <f>G73*$D$7</f>
        <v>0</v>
      </c>
      <c r="H85" s="200">
        <f>H73*$D$8</f>
        <v>0</v>
      </c>
      <c r="I85" s="200">
        <f>I73*$E$6</f>
        <v>0</v>
      </c>
      <c r="J85" s="200">
        <f>J73*$E$7</f>
        <v>0</v>
      </c>
      <c r="K85" s="200">
        <f>K73*$E$8</f>
        <v>0</v>
      </c>
      <c r="L85" s="137"/>
      <c r="M85" s="179">
        <f t="shared" ref="M85" si="15">SUM(F85:K85)</f>
        <v>0</v>
      </c>
      <c r="N85" s="136">
        <f>R73*$D$6+S73*$E$6</f>
        <v>35</v>
      </c>
      <c r="O85" s="137"/>
      <c r="P85" s="286">
        <f>M85/N85*100</f>
        <v>0</v>
      </c>
    </row>
    <row r="86" spans="3:18" x14ac:dyDescent="0.25">
      <c r="N86" s="184"/>
      <c r="P86" s="184"/>
    </row>
    <row r="87" spans="3:18" hidden="1" x14ac:dyDescent="0.25">
      <c r="C87" s="541" t="s">
        <v>1006</v>
      </c>
      <c r="D87" s="542"/>
      <c r="E87" s="542"/>
      <c r="F87" s="542"/>
      <c r="G87" s="542"/>
      <c r="H87" s="542"/>
      <c r="I87" s="542"/>
      <c r="J87" s="543"/>
    </row>
    <row r="88" spans="3:18" ht="13.8" hidden="1" x14ac:dyDescent="0.3">
      <c r="C88" s="289" t="s">
        <v>1007</v>
      </c>
      <c r="D88" s="539" t="s">
        <v>1008</v>
      </c>
      <c r="E88" s="540"/>
      <c r="F88" s="539" t="s">
        <v>1009</v>
      </c>
      <c r="G88" s="540"/>
      <c r="I88" s="281"/>
      <c r="J88" s="290" t="s">
        <v>1010</v>
      </c>
      <c r="O88" s="136"/>
    </row>
    <row r="89" spans="3:18" hidden="1" x14ac:dyDescent="0.25">
      <c r="C89" s="291" t="str">
        <f>C78</f>
        <v>1-Palveluyhteistyö, tietoturva</v>
      </c>
      <c r="D89" s="530" t="e">
        <f>SelvityXXkset!#REF!</f>
        <v>#REF!</v>
      </c>
      <c r="E89" s="530"/>
      <c r="F89" s="523">
        <f>SelvityXXkset!J20</f>
        <v>120</v>
      </c>
      <c r="G89" s="523"/>
      <c r="J89" s="292" t="e">
        <f>D89/F89*100</f>
        <v>#REF!</v>
      </c>
      <c r="K89" s="137"/>
      <c r="L89" s="137"/>
      <c r="M89" s="137"/>
      <c r="O89" s="137"/>
    </row>
    <row r="90" spans="3:18" hidden="1" x14ac:dyDescent="0.25">
      <c r="C90" s="291" t="str">
        <f>C79</f>
        <v>2-Toiminnalliset vaatimukset</v>
      </c>
      <c r="D90" s="530" t="e">
        <f>SelvityXXkset!#REF!</f>
        <v>#REF!</v>
      </c>
      <c r="E90" s="530"/>
      <c r="F90" s="544">
        <f>SelvityXXkset!J30</f>
        <v>120</v>
      </c>
      <c r="G90" s="545"/>
      <c r="I90" s="137"/>
      <c r="J90" s="292" t="e">
        <f t="shared" ref="J90:J94" si="16">D90/F90*100</f>
        <v>#REF!</v>
      </c>
      <c r="K90" s="137"/>
      <c r="L90" s="137"/>
      <c r="M90" s="137"/>
      <c r="O90" s="137"/>
    </row>
    <row r="91" spans="3:18" hidden="1" x14ac:dyDescent="0.25">
      <c r="C91" s="291" t="str">
        <f>C80</f>
        <v>3-Tekniset vaatimukset</v>
      </c>
      <c r="D91" s="530" t="e">
        <f>SelvityXXkset!#REF!</f>
        <v>#REF!</v>
      </c>
      <c r="E91" s="530"/>
      <c r="F91" s="546">
        <f>SelvityXXkset!J40</f>
        <v>120</v>
      </c>
      <c r="G91" s="546"/>
      <c r="I91" s="137"/>
      <c r="J91" s="292" t="e">
        <f t="shared" si="16"/>
        <v>#REF!</v>
      </c>
      <c r="K91" s="137"/>
      <c r="L91" s="137"/>
      <c r="M91" s="137"/>
      <c r="O91" s="137"/>
    </row>
    <row r="92" spans="3:18" hidden="1" x14ac:dyDescent="0.25">
      <c r="C92" s="291" t="str">
        <f>C81</f>
        <v>4-Tuki ja ylläpito</v>
      </c>
      <c r="D92" s="530" t="e">
        <f>SelvityXXkset!#REF!</f>
        <v>#REF!</v>
      </c>
      <c r="E92" s="530"/>
      <c r="F92" s="523">
        <f>SelvityXXkset!J49</f>
        <v>60</v>
      </c>
      <c r="G92" s="523"/>
      <c r="I92" s="137"/>
      <c r="J92" s="292" t="e">
        <f t="shared" si="16"/>
        <v>#REF!</v>
      </c>
      <c r="K92" s="137"/>
      <c r="L92" s="137"/>
      <c r="M92" s="137"/>
      <c r="O92" s="137"/>
    </row>
    <row r="93" spans="3:18" hidden="1" x14ac:dyDescent="0.25">
      <c r="C93" s="291" t="str">
        <f>C82</f>
        <v>5-Käyttöönotto</v>
      </c>
      <c r="D93" s="530" t="e">
        <f>SelvityXXkset!#REF!</f>
        <v>#REF!</v>
      </c>
      <c r="E93" s="530"/>
      <c r="F93" s="523">
        <f>SelvityXXkset!J58</f>
        <v>100</v>
      </c>
      <c r="G93" s="523"/>
      <c r="I93" s="137"/>
      <c r="J93" s="292" t="e">
        <f t="shared" si="16"/>
        <v>#REF!</v>
      </c>
      <c r="K93" s="137"/>
      <c r="L93" s="137"/>
      <c r="M93" s="137"/>
      <c r="O93" s="137"/>
    </row>
    <row r="94" spans="3:18" hidden="1" x14ac:dyDescent="0.25">
      <c r="C94" s="293" t="s">
        <v>976</v>
      </c>
      <c r="D94" s="530" t="e">
        <f>SelvityXXkset!#REF!</f>
        <v>#REF!</v>
      </c>
      <c r="E94" s="530"/>
      <c r="F94" s="523">
        <f>SelvityXXkset!J67</f>
        <v>100</v>
      </c>
      <c r="G94" s="523"/>
      <c r="I94" s="137"/>
      <c r="J94" s="292" t="e">
        <f t="shared" si="16"/>
        <v>#REF!</v>
      </c>
      <c r="K94" s="137"/>
      <c r="L94" s="137"/>
      <c r="M94" s="137"/>
      <c r="O94" s="137"/>
    </row>
    <row r="95" spans="3:18" hidden="1" x14ac:dyDescent="0.25">
      <c r="C95" s="291" t="str">
        <f>C85</f>
        <v>7-Saavutettavuus ja käyttökokemus</v>
      </c>
      <c r="D95" s="530" t="e">
        <f>SelvityXXkset!#REF!</f>
        <v>#REF!</v>
      </c>
      <c r="E95" s="530"/>
      <c r="F95" s="523">
        <f>SelvityXXkset!J76</f>
        <v>60</v>
      </c>
      <c r="G95" s="523"/>
      <c r="I95" s="137"/>
      <c r="J95" s="292" t="e">
        <f t="shared" ref="J95" si="17">D95/F95*100</f>
        <v>#REF!</v>
      </c>
      <c r="K95" s="137"/>
      <c r="L95" s="137"/>
      <c r="M95" s="137"/>
      <c r="O95" s="137"/>
    </row>
    <row r="96" spans="3:18" hidden="1" x14ac:dyDescent="0.25">
      <c r="I96" s="137"/>
    </row>
    <row r="97" spans="3:15" hidden="1" x14ac:dyDescent="0.25">
      <c r="C97" s="336" t="s">
        <v>1011</v>
      </c>
      <c r="D97" s="337"/>
      <c r="E97" s="337"/>
      <c r="F97" s="337"/>
      <c r="G97" s="337"/>
      <c r="H97" s="337"/>
      <c r="I97" s="337"/>
      <c r="J97" s="337"/>
      <c r="K97" s="338"/>
    </row>
    <row r="98" spans="3:15" ht="13.8" hidden="1" x14ac:dyDescent="0.3">
      <c r="C98" s="294" t="s">
        <v>1012</v>
      </c>
      <c r="D98" s="539" t="s">
        <v>1001</v>
      </c>
      <c r="E98" s="540"/>
      <c r="F98" s="539" t="s">
        <v>1010</v>
      </c>
      <c r="G98" s="540"/>
      <c r="H98" s="547" t="s">
        <v>1013</v>
      </c>
      <c r="I98" s="548"/>
      <c r="J98" s="294"/>
      <c r="K98" s="290" t="s">
        <v>1012</v>
      </c>
      <c r="M98" s="137" t="s">
        <v>1014</v>
      </c>
    </row>
    <row r="99" spans="3:15" hidden="1" x14ac:dyDescent="0.25">
      <c r="C99" s="291" t="str">
        <f>C89</f>
        <v>1-Palveluyhteistyö, tietoturva</v>
      </c>
      <c r="D99" s="522">
        <f t="shared" ref="D99:D103" si="18">P78</f>
        <v>0</v>
      </c>
      <c r="E99" s="523"/>
      <c r="F99" s="522" t="e">
        <f t="shared" ref="F99:F105" si="19">J89</f>
        <v>#REF!</v>
      </c>
      <c r="G99" s="523"/>
      <c r="H99" s="524" t="e">
        <f t="shared" ref="H99:H104" si="20">D99*$D12+F99*$E12</f>
        <v>#REF!</v>
      </c>
      <c r="I99" s="524"/>
      <c r="K99" s="295" t="e">
        <f t="shared" ref="K99:K105" si="21">H99*D23</f>
        <v>#REF!</v>
      </c>
      <c r="L99" s="137"/>
      <c r="M99" s="137"/>
      <c r="O99" s="137"/>
    </row>
    <row r="100" spans="3:15" hidden="1" x14ac:dyDescent="0.25">
      <c r="C100" s="291" t="str">
        <f>C90</f>
        <v>2-Toiminnalliset vaatimukset</v>
      </c>
      <c r="D100" s="522">
        <f t="shared" si="18"/>
        <v>0.5</v>
      </c>
      <c r="E100" s="523"/>
      <c r="F100" s="522" t="e">
        <f t="shared" si="19"/>
        <v>#REF!</v>
      </c>
      <c r="G100" s="523"/>
      <c r="H100" s="524" t="e">
        <f t="shared" si="20"/>
        <v>#REF!</v>
      </c>
      <c r="I100" s="524"/>
      <c r="J100" s="137"/>
      <c r="K100" s="295" t="e">
        <f t="shared" si="21"/>
        <v>#REF!</v>
      </c>
      <c r="L100" s="137"/>
      <c r="M100" s="137"/>
      <c r="O100" s="137"/>
    </row>
    <row r="101" spans="3:15" hidden="1" x14ac:dyDescent="0.25">
      <c r="C101" s="291" t="str">
        <f>C91</f>
        <v>3-Tekniset vaatimukset</v>
      </c>
      <c r="D101" s="522">
        <f t="shared" si="18"/>
        <v>0</v>
      </c>
      <c r="E101" s="523"/>
      <c r="F101" s="522" t="e">
        <f t="shared" si="19"/>
        <v>#REF!</v>
      </c>
      <c r="G101" s="523"/>
      <c r="H101" s="524" t="e">
        <f t="shared" si="20"/>
        <v>#REF!</v>
      </c>
      <c r="I101" s="524"/>
      <c r="J101" s="137"/>
      <c r="K101" s="295" t="e">
        <f t="shared" si="21"/>
        <v>#REF!</v>
      </c>
      <c r="L101" s="137"/>
      <c r="M101" s="137"/>
      <c r="O101" s="137"/>
    </row>
    <row r="102" spans="3:15" hidden="1" x14ac:dyDescent="0.25">
      <c r="C102" s="291" t="str">
        <f>C92</f>
        <v>4-Tuki ja ylläpito</v>
      </c>
      <c r="D102" s="522">
        <f t="shared" si="18"/>
        <v>0</v>
      </c>
      <c r="E102" s="523"/>
      <c r="F102" s="522" t="e">
        <f t="shared" si="19"/>
        <v>#REF!</v>
      </c>
      <c r="G102" s="523"/>
      <c r="H102" s="524" t="e">
        <f t="shared" si="20"/>
        <v>#REF!</v>
      </c>
      <c r="I102" s="524"/>
      <c r="J102" s="137"/>
      <c r="K102" s="295" t="e">
        <f t="shared" si="21"/>
        <v>#REF!</v>
      </c>
      <c r="L102" s="137"/>
      <c r="M102" s="137"/>
      <c r="O102" s="137"/>
    </row>
    <row r="103" spans="3:15" hidden="1" x14ac:dyDescent="0.25">
      <c r="C103" s="291" t="str">
        <f>C93</f>
        <v>5-Käyttöönotto</v>
      </c>
      <c r="D103" s="522">
        <f t="shared" si="18"/>
        <v>0</v>
      </c>
      <c r="E103" s="523"/>
      <c r="F103" s="522" t="e">
        <f t="shared" si="19"/>
        <v>#REF!</v>
      </c>
      <c r="G103" s="523"/>
      <c r="H103" s="524" t="e">
        <f t="shared" si="20"/>
        <v>#REF!</v>
      </c>
      <c r="I103" s="524"/>
      <c r="J103" s="137"/>
      <c r="K103" s="295" t="e">
        <f t="shared" si="21"/>
        <v>#REF!</v>
      </c>
      <c r="L103" s="137"/>
      <c r="M103" s="137"/>
      <c r="O103" s="137"/>
    </row>
    <row r="104" spans="3:15" hidden="1" x14ac:dyDescent="0.25">
      <c r="C104" s="293" t="s">
        <v>976</v>
      </c>
      <c r="D104" s="522">
        <f>P84</f>
        <v>0</v>
      </c>
      <c r="E104" s="523"/>
      <c r="F104" s="522" t="e">
        <f t="shared" si="19"/>
        <v>#REF!</v>
      </c>
      <c r="G104" s="523"/>
      <c r="H104" s="524" t="e">
        <f t="shared" si="20"/>
        <v>#REF!</v>
      </c>
      <c r="I104" s="524"/>
      <c r="J104" s="137"/>
      <c r="K104" s="295" t="e">
        <f t="shared" si="21"/>
        <v>#REF!</v>
      </c>
      <c r="L104" s="137"/>
      <c r="M104" s="137"/>
      <c r="O104" s="137"/>
    </row>
    <row r="105" spans="3:15" hidden="1" x14ac:dyDescent="0.25">
      <c r="C105" s="291" t="str">
        <f>C95</f>
        <v>7-Saavutettavuus ja käyttökokemus</v>
      </c>
      <c r="D105" s="522">
        <f>P85</f>
        <v>0</v>
      </c>
      <c r="E105" s="523"/>
      <c r="F105" s="522" t="e">
        <f t="shared" si="19"/>
        <v>#REF!</v>
      </c>
      <c r="G105" s="523"/>
      <c r="H105" s="524" t="e">
        <f>D105*$D$18+F105*$E$18</f>
        <v>#REF!</v>
      </c>
      <c r="I105" s="524"/>
      <c r="J105" s="137"/>
      <c r="K105" s="295" t="e">
        <f t="shared" si="21"/>
        <v>#REF!</v>
      </c>
      <c r="L105" s="137"/>
      <c r="M105" s="137"/>
      <c r="O105" s="137"/>
    </row>
    <row r="106" spans="3:15" ht="5.25" hidden="1" customHeight="1" thickBot="1" x14ac:dyDescent="0.3"/>
    <row r="107" spans="3:15" ht="14.4" hidden="1" thickBot="1" x14ac:dyDescent="0.3">
      <c r="I107" s="137"/>
      <c r="J107" s="146" t="s">
        <v>1015</v>
      </c>
      <c r="K107" s="201" t="e">
        <f>SUM(K99:L105)</f>
        <v>#REF!</v>
      </c>
      <c r="M107" s="135" t="str">
        <f>CONCATENATE("/ ",F29)</f>
        <v>/ 100</v>
      </c>
    </row>
    <row r="108" spans="3:15" hidden="1" x14ac:dyDescent="0.25"/>
  </sheetData>
  <mergeCells count="50">
    <mergeCell ref="F92:G92"/>
    <mergeCell ref="D95:E95"/>
    <mergeCell ref="D104:E104"/>
    <mergeCell ref="F104:G104"/>
    <mergeCell ref="F98:G98"/>
    <mergeCell ref="D101:E101"/>
    <mergeCell ref="F101:G101"/>
    <mergeCell ref="D102:E102"/>
    <mergeCell ref="F102:G102"/>
    <mergeCell ref="D98:E98"/>
    <mergeCell ref="D103:E103"/>
    <mergeCell ref="F103:G103"/>
    <mergeCell ref="H104:I104"/>
    <mergeCell ref="H99:I99"/>
    <mergeCell ref="H100:I100"/>
    <mergeCell ref="H101:I101"/>
    <mergeCell ref="H102:I102"/>
    <mergeCell ref="H103:I103"/>
    <mergeCell ref="I65:K65"/>
    <mergeCell ref="D99:E99"/>
    <mergeCell ref="F99:G99"/>
    <mergeCell ref="D89:E89"/>
    <mergeCell ref="F89:G89"/>
    <mergeCell ref="D90:E90"/>
    <mergeCell ref="D88:E88"/>
    <mergeCell ref="F88:G88"/>
    <mergeCell ref="C87:J87"/>
    <mergeCell ref="F90:G90"/>
    <mergeCell ref="D91:E91"/>
    <mergeCell ref="F91:G91"/>
    <mergeCell ref="H98:I98"/>
    <mergeCell ref="I76:K76"/>
    <mergeCell ref="F76:H76"/>
    <mergeCell ref="F95:G95"/>
    <mergeCell ref="D105:E105"/>
    <mergeCell ref="F105:G105"/>
    <mergeCell ref="H105:I105"/>
    <mergeCell ref="C32:D32"/>
    <mergeCell ref="C4:E4"/>
    <mergeCell ref="C10:E10"/>
    <mergeCell ref="D100:E100"/>
    <mergeCell ref="F100:G100"/>
    <mergeCell ref="D93:E93"/>
    <mergeCell ref="F93:G93"/>
    <mergeCell ref="D94:E94"/>
    <mergeCell ref="F94:G94"/>
    <mergeCell ref="C20:D20"/>
    <mergeCell ref="D65:E65"/>
    <mergeCell ref="F65:H65"/>
    <mergeCell ref="D92:E92"/>
  </mergeCells>
  <conditionalFormatting sqref="D30">
    <cfRule type="cellIs" dxfId="0" priority="41" operator="notEqual">
      <formula>1</formula>
    </cfRule>
  </conditionalFormatting>
  <pageMargins left="0.37" right="0.49" top="0.55000000000000004" bottom="0.47" header="0.23" footer="0.21"/>
  <pageSetup scale="94" orientation="portrait" r:id="rId1"/>
  <headerFooter alignWithMargins="0">
    <oddHeader>&amp;C&amp;A&amp;RLiite 5, Vaatimuslomake</oddHeader>
    <oddFooter>&amp;LTietoliikennepalvelujen kilpailutus&amp;R&amp;P (&amp;N)</oddFooter>
  </headerFooter>
  <colBreaks count="1" manualBreakCount="1">
    <brk id="1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3"/>
  <sheetViews>
    <sheetView tabSelected="1" zoomScaleNormal="100" workbookViewId="0"/>
  </sheetViews>
  <sheetFormatPr defaultColWidth="8.6640625" defaultRowHeight="14.4" x14ac:dyDescent="0.3"/>
  <cols>
    <col min="1" max="1" width="1.6640625" customWidth="1"/>
    <col min="2" max="2" width="1.6640625" style="10" customWidth="1"/>
    <col min="3" max="3" width="1.6640625" customWidth="1"/>
    <col min="4" max="4" width="6.33203125" style="6" customWidth="1"/>
    <col min="5" max="5" width="3.6640625" style="6" customWidth="1"/>
    <col min="6" max="6" width="56.33203125" customWidth="1"/>
    <col min="7" max="7" width="10.6640625" style="1" customWidth="1"/>
    <col min="8" max="8" width="57.33203125" style="2" customWidth="1"/>
    <col min="9" max="9" width="2" style="2" customWidth="1"/>
    <col min="11" max="11" width="41.33203125" style="439" customWidth="1"/>
  </cols>
  <sheetData>
    <row r="1" spans="1:13" ht="6.75" customHeight="1" x14ac:dyDescent="0.3"/>
    <row r="2" spans="1:13" ht="20.25" customHeight="1" x14ac:dyDescent="0.25">
      <c r="A2" s="18"/>
      <c r="B2" s="459" t="s">
        <v>0</v>
      </c>
      <c r="C2" s="459"/>
      <c r="D2" s="459"/>
      <c r="E2" s="459"/>
      <c r="F2" s="459"/>
      <c r="G2" s="459"/>
      <c r="H2" s="459"/>
      <c r="I2" s="459"/>
      <c r="K2" s="440" t="s">
        <v>1</v>
      </c>
    </row>
    <row r="3" spans="1:13" ht="21.75" customHeight="1" x14ac:dyDescent="0.3">
      <c r="A3" s="12"/>
      <c r="B3" s="460" t="s">
        <v>2</v>
      </c>
      <c r="C3" s="460"/>
      <c r="D3" s="460"/>
      <c r="E3" s="460"/>
      <c r="F3" s="460"/>
      <c r="G3" s="460"/>
      <c r="H3" s="460"/>
      <c r="I3" s="460"/>
      <c r="L3" s="5" t="s">
        <v>3</v>
      </c>
      <c r="M3" s="13"/>
    </row>
    <row r="4" spans="1:13" ht="15.6" x14ac:dyDescent="0.25">
      <c r="A4" s="7" t="s">
        <v>4</v>
      </c>
      <c r="D4" s="7"/>
      <c r="E4" s="7"/>
      <c r="F4" s="296"/>
      <c r="G4" s="9"/>
      <c r="H4" s="3"/>
      <c r="I4" s="3"/>
    </row>
    <row r="5" spans="1:13" ht="61.5" customHeight="1" x14ac:dyDescent="0.25">
      <c r="D5" s="7"/>
      <c r="F5" s="458" t="s">
        <v>5</v>
      </c>
      <c r="G5" s="465"/>
      <c r="H5" s="465"/>
      <c r="I5" s="330"/>
    </row>
    <row r="6" spans="1:13" ht="13.8" x14ac:dyDescent="0.25">
      <c r="F6" s="296"/>
      <c r="G6" s="9"/>
      <c r="H6" s="3"/>
      <c r="I6" s="3"/>
    </row>
    <row r="7" spans="1:13" ht="15.6" x14ac:dyDescent="0.25">
      <c r="A7" s="7"/>
      <c r="B7" s="14" t="s">
        <v>6</v>
      </c>
      <c r="C7" s="8"/>
      <c r="D7" s="7"/>
      <c r="E7" s="7"/>
      <c r="F7" s="296"/>
      <c r="G7" s="9"/>
      <c r="H7" s="3"/>
      <c r="I7" s="3"/>
    </row>
    <row r="8" spans="1:13" ht="18.75" customHeight="1" x14ac:dyDescent="0.25">
      <c r="F8" s="463" t="s">
        <v>7</v>
      </c>
      <c r="G8" s="464"/>
      <c r="H8" s="464"/>
      <c r="I8" s="11"/>
    </row>
    <row r="9" spans="1:13" ht="130.5" customHeight="1" x14ac:dyDescent="0.25">
      <c r="F9" s="461" t="s">
        <v>8</v>
      </c>
      <c r="G9" s="462"/>
      <c r="H9" s="462"/>
      <c r="I9" s="11"/>
    </row>
    <row r="10" spans="1:13" ht="13.8" x14ac:dyDescent="0.25">
      <c r="F10" s="296"/>
      <c r="G10" s="9"/>
      <c r="H10" s="3"/>
      <c r="I10" s="3"/>
    </row>
    <row r="11" spans="1:13" ht="15.6" x14ac:dyDescent="0.25">
      <c r="A11" s="7"/>
      <c r="B11" s="14" t="s">
        <v>9</v>
      </c>
      <c r="C11" s="8"/>
      <c r="D11" s="7"/>
      <c r="E11" s="7"/>
      <c r="F11" s="296"/>
      <c r="G11" s="9"/>
      <c r="H11" s="3"/>
      <c r="I11" s="3"/>
    </row>
    <row r="12" spans="1:13" ht="162" customHeight="1" x14ac:dyDescent="0.25">
      <c r="F12" s="458" t="s">
        <v>10</v>
      </c>
      <c r="G12" s="458"/>
      <c r="H12" s="458"/>
      <c r="I12" s="330"/>
    </row>
    <row r="13" spans="1:13" ht="13.8" x14ac:dyDescent="0.25">
      <c r="F13" s="329"/>
      <c r="G13" s="329"/>
      <c r="H13" s="329"/>
      <c r="I13" s="330"/>
    </row>
    <row r="14" spans="1:13" ht="15.6" x14ac:dyDescent="0.25">
      <c r="A14" s="7"/>
      <c r="B14" s="14" t="s">
        <v>11</v>
      </c>
      <c r="C14" s="8"/>
      <c r="D14" s="7"/>
      <c r="E14" s="7"/>
      <c r="F14" s="296"/>
      <c r="G14" s="9"/>
      <c r="H14" s="3"/>
      <c r="I14" s="3"/>
    </row>
    <row r="15" spans="1:13" ht="258.75" customHeight="1" x14ac:dyDescent="0.25">
      <c r="F15" s="466" t="s">
        <v>12</v>
      </c>
      <c r="G15" s="466"/>
      <c r="H15" s="466"/>
      <c r="I15" s="330"/>
      <c r="J15" s="83"/>
      <c r="K15" s="439" t="s">
        <v>13</v>
      </c>
    </row>
    <row r="16" spans="1:13" ht="16.5" customHeight="1" x14ac:dyDescent="0.25">
      <c r="F16" s="329"/>
      <c r="G16" s="9"/>
      <c r="H16" s="3"/>
      <c r="I16" s="3"/>
    </row>
    <row r="17" spans="1:11" ht="15.6" x14ac:dyDescent="0.25">
      <c r="A17" s="7"/>
      <c r="B17" s="14" t="s">
        <v>14</v>
      </c>
      <c r="C17" s="8"/>
      <c r="D17" s="7"/>
      <c r="E17" s="7"/>
      <c r="F17" s="296"/>
      <c r="G17" s="9"/>
      <c r="H17" s="3"/>
      <c r="I17" s="3"/>
    </row>
    <row r="18" spans="1:11" ht="240.75" customHeight="1" x14ac:dyDescent="0.25">
      <c r="F18" s="466" t="s">
        <v>15</v>
      </c>
      <c r="G18" s="466"/>
      <c r="H18" s="466"/>
      <c r="I18" s="330"/>
    </row>
    <row r="19" spans="1:11" ht="255.75" customHeight="1" x14ac:dyDescent="0.25">
      <c r="F19" s="466" t="s">
        <v>16</v>
      </c>
      <c r="G19" s="467"/>
      <c r="H19" s="467"/>
      <c r="I19" s="330"/>
      <c r="J19" s="83"/>
      <c r="K19" s="439" t="s">
        <v>17</v>
      </c>
    </row>
    <row r="20" spans="1:11" ht="101.25" customHeight="1" x14ac:dyDescent="0.25">
      <c r="F20" s="466" t="s">
        <v>18</v>
      </c>
      <c r="G20" s="467"/>
      <c r="H20" s="467"/>
      <c r="I20" s="330"/>
    </row>
    <row r="21" spans="1:11" ht="13.8" x14ac:dyDescent="0.25">
      <c r="F21" s="329"/>
      <c r="G21" s="329"/>
      <c r="H21" s="329"/>
      <c r="I21" s="330"/>
    </row>
    <row r="22" spans="1:11" ht="15.6" x14ac:dyDescent="0.25">
      <c r="A22" s="7"/>
      <c r="B22" s="14" t="s">
        <v>19</v>
      </c>
      <c r="C22" s="8"/>
      <c r="D22" s="7"/>
      <c r="E22" s="7"/>
      <c r="F22" s="296"/>
      <c r="G22" s="9"/>
      <c r="H22" s="3"/>
      <c r="I22" s="3"/>
    </row>
    <row r="23" spans="1:11" ht="180" customHeight="1" x14ac:dyDescent="0.25">
      <c r="F23" s="458" t="s">
        <v>20</v>
      </c>
      <c r="G23" s="458"/>
      <c r="H23" s="458"/>
      <c r="I23" s="330"/>
      <c r="J23" s="345"/>
      <c r="K23" s="439" t="s">
        <v>21</v>
      </c>
    </row>
  </sheetData>
  <mergeCells count="11">
    <mergeCell ref="F23:H23"/>
    <mergeCell ref="B2:I2"/>
    <mergeCell ref="B3:I3"/>
    <mergeCell ref="F12:H12"/>
    <mergeCell ref="F9:H9"/>
    <mergeCell ref="F8:H8"/>
    <mergeCell ref="F5:H5"/>
    <mergeCell ref="F15:H15"/>
    <mergeCell ref="F18:H18"/>
    <mergeCell ref="F20:H20"/>
    <mergeCell ref="F19:H19"/>
  </mergeCells>
  <phoneticPr fontId="5" type="noConversion"/>
  <pageMargins left="0.37" right="0.49" top="0.55000000000000004" bottom="0.47" header="0.23" footer="0.21"/>
  <pageSetup paperSize="9" scale="87" orientation="landscape" r:id="rId1"/>
  <headerFooter alignWithMargins="0">
    <oddHeader>&amp;C&amp;A&amp;RVaatimuslomake</oddHeader>
    <oddFooter>&amp;R&amp;P (&amp;N)</oddFooter>
  </headerFooter>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E209D-ED99-4C48-89C5-5DF978F1A818}">
  <sheetPr>
    <tabColor theme="4" tint="0.59999389629810485"/>
    <outlinePr summaryBelow="0" summaryRight="0"/>
  </sheetPr>
  <dimension ref="A1:AD733"/>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109375" style="16" customWidth="1"/>
    <col min="5" max="5" width="5.33203125" style="30" customWidth="1"/>
    <col min="6" max="6" width="57.109375" style="16" customWidth="1"/>
    <col min="7" max="7" width="14.6640625" style="31" customWidth="1"/>
    <col min="8" max="8" width="64.33203125" style="33" customWidth="1"/>
    <col min="9" max="9" width="2" style="396" customWidth="1"/>
    <col min="10" max="10" width="47.109375" style="371" customWidth="1"/>
    <col min="11" max="11" width="8.6640625" style="47"/>
    <col min="12" max="12" width="8.33203125" style="374" customWidth="1"/>
    <col min="13" max="14" width="8.6640625" style="374" customWidth="1"/>
    <col min="15" max="15" width="11.6640625" style="162" customWidth="1"/>
    <col min="16" max="23" width="8.6640625" style="373" customWidth="1"/>
    <col min="24" max="24" width="12.44140625" style="162" customWidth="1"/>
    <col min="25" max="26" width="8.6640625" style="373" customWidth="1"/>
    <col min="27" max="28" width="8.6640625" style="47"/>
    <col min="29" max="30" width="8.6640625" style="37"/>
    <col min="31" max="16384" width="8.6640625" style="16"/>
  </cols>
  <sheetData>
    <row r="1" spans="1:30" ht="6.75" customHeight="1" x14ac:dyDescent="0.3">
      <c r="A1" s="16">
        <v>1</v>
      </c>
    </row>
    <row r="2" spans="1:30" ht="34.5" customHeight="1" x14ac:dyDescent="0.25">
      <c r="B2" s="471" t="str">
        <f>Ohje!B2</f>
        <v>&lt;Järjestelmä X&gt;</v>
      </c>
      <c r="C2" s="471"/>
      <c r="D2" s="471"/>
      <c r="E2" s="471"/>
      <c r="F2" s="471"/>
      <c r="G2" s="471"/>
      <c r="H2" s="471"/>
      <c r="I2" s="471"/>
      <c r="J2" s="372" t="s">
        <v>22</v>
      </c>
      <c r="L2" s="397"/>
      <c r="M2" s="378" t="s">
        <v>23</v>
      </c>
      <c r="N2" s="378" t="s">
        <v>24</v>
      </c>
      <c r="P2" s="373" t="s">
        <v>23</v>
      </c>
      <c r="Q2" s="373" t="s">
        <v>23</v>
      </c>
      <c r="R2" s="373" t="s">
        <v>25</v>
      </c>
      <c r="S2" s="373" t="s">
        <v>25</v>
      </c>
      <c r="T2" s="373" t="s">
        <v>25</v>
      </c>
      <c r="U2" s="373" t="s">
        <v>26</v>
      </c>
      <c r="V2" s="373" t="s">
        <v>26</v>
      </c>
      <c r="W2" s="373" t="s">
        <v>26</v>
      </c>
      <c r="Y2" s="373" t="s">
        <v>25</v>
      </c>
      <c r="Z2" s="373" t="s">
        <v>26</v>
      </c>
    </row>
    <row r="3" spans="1:30" ht="15.6" x14ac:dyDescent="0.3">
      <c r="B3" s="472" t="s">
        <v>27</v>
      </c>
      <c r="C3" s="472"/>
      <c r="D3" s="472"/>
      <c r="E3" s="472"/>
      <c r="F3" s="472"/>
      <c r="G3" s="472"/>
      <c r="H3" s="472"/>
      <c r="I3" s="472"/>
      <c r="L3" s="398"/>
      <c r="M3" s="381" t="s">
        <v>28</v>
      </c>
      <c r="N3" s="381" t="s">
        <v>28</v>
      </c>
      <c r="P3" s="373" t="s">
        <v>28</v>
      </c>
      <c r="Q3" s="373" t="s">
        <v>3</v>
      </c>
      <c r="R3" s="373" t="s">
        <v>28</v>
      </c>
      <c r="S3" s="373" t="s">
        <v>29</v>
      </c>
      <c r="T3" s="373" t="s">
        <v>3</v>
      </c>
      <c r="U3" s="373" t="s">
        <v>28</v>
      </c>
      <c r="V3" s="373" t="s">
        <v>29</v>
      </c>
      <c r="W3" s="373" t="s">
        <v>3</v>
      </c>
      <c r="Y3" s="373" t="s">
        <v>30</v>
      </c>
      <c r="Z3" s="373" t="s">
        <v>30</v>
      </c>
    </row>
    <row r="4" spans="1:30" ht="21" customHeight="1" x14ac:dyDescent="0.3">
      <c r="B4" s="472"/>
      <c r="C4" s="472"/>
      <c r="D4" s="472"/>
      <c r="E4" s="472"/>
      <c r="F4" s="472"/>
      <c r="G4" s="472"/>
      <c r="H4" s="472"/>
      <c r="I4" s="472"/>
      <c r="L4" s="398"/>
      <c r="M4" s="381" t="s">
        <v>3</v>
      </c>
      <c r="N4" s="381" t="s">
        <v>29</v>
      </c>
    </row>
    <row r="5" spans="1:30" ht="15.6" x14ac:dyDescent="0.25">
      <c r="B5" s="102" t="s">
        <v>31</v>
      </c>
      <c r="C5" s="102"/>
      <c r="D5" s="34"/>
      <c r="E5" s="35"/>
      <c r="F5" s="321"/>
      <c r="G5" s="36"/>
      <c r="H5" s="103"/>
      <c r="I5" s="399"/>
      <c r="M5" s="381"/>
      <c r="N5" s="381" t="s">
        <v>3</v>
      </c>
    </row>
    <row r="6" spans="1:30" ht="72" customHeight="1" x14ac:dyDescent="0.25">
      <c r="F6" s="473" t="s">
        <v>32</v>
      </c>
      <c r="G6" s="473"/>
      <c r="H6" s="473"/>
      <c r="I6" s="37"/>
      <c r="J6" s="371" t="s">
        <v>33</v>
      </c>
    </row>
    <row r="7" spans="1:30" ht="31.5" customHeight="1" x14ac:dyDescent="0.25">
      <c r="D7" s="38"/>
      <c r="F7" s="474" t="str">
        <f>IF(L7&gt;0,CONCATENATE("Ette ole vielä vastanneet ",L7," vaatimukseen, täydentäkää vastauksianne sarakkeeseen G."),"")</f>
        <v>Ette ole vielä vastanneet 92 vaatimukseen, täydentäkää vastauksianne sarakkeeseen G.</v>
      </c>
      <c r="G7" s="474"/>
      <c r="H7" s="474"/>
      <c r="I7" s="37"/>
      <c r="L7" s="374">
        <f>SUM(L12:L430)</f>
        <v>92</v>
      </c>
      <c r="M7" s="374">
        <f>SUM(M12:M102)</f>
        <v>0</v>
      </c>
    </row>
    <row r="8" spans="1:30" s="23" customFormat="1" ht="31.5" customHeight="1" x14ac:dyDescent="0.25">
      <c r="B8" s="35"/>
      <c r="C8" s="39"/>
      <c r="E8" s="30"/>
      <c r="F8" s="475" t="str">
        <f>IF(M8&gt;0,CONCATENATE("Olette vastanneet Ei ",M8," pakolliseen vaatimukseen, hankintalain mukaan tarjouksenne joudutaan lähes varmasti hylkäämään"),"")</f>
        <v/>
      </c>
      <c r="G8" s="475"/>
      <c r="H8" s="475"/>
      <c r="I8" s="399"/>
      <c r="J8" s="371"/>
      <c r="K8" s="212"/>
      <c r="L8" s="374"/>
      <c r="M8" s="374">
        <f>SUM(M12:M430)</f>
        <v>0</v>
      </c>
      <c r="N8" s="374"/>
      <c r="O8" s="162"/>
      <c r="P8" s="373"/>
      <c r="Q8" s="373"/>
      <c r="R8" s="373"/>
      <c r="S8" s="373"/>
      <c r="T8" s="373"/>
      <c r="U8" s="373"/>
      <c r="V8" s="373"/>
      <c r="W8" s="373"/>
      <c r="X8" s="162"/>
      <c r="Y8" s="373"/>
      <c r="Z8" s="373"/>
      <c r="AA8" s="212"/>
      <c r="AB8" s="212"/>
      <c r="AC8" s="373"/>
      <c r="AD8" s="373"/>
    </row>
    <row r="9" spans="1:30" ht="15.6" x14ac:dyDescent="0.25">
      <c r="B9" s="35" t="s">
        <v>34</v>
      </c>
      <c r="F9" s="321"/>
      <c r="G9" s="36"/>
      <c r="H9" s="21"/>
      <c r="I9" s="399"/>
    </row>
    <row r="10" spans="1:30" ht="102.75" customHeight="1" x14ac:dyDescent="0.25">
      <c r="F10" s="476" t="s">
        <v>35</v>
      </c>
      <c r="G10" s="477"/>
      <c r="H10" s="477"/>
      <c r="I10" s="37"/>
    </row>
    <row r="11" spans="1:30" ht="15.6" x14ac:dyDescent="0.25">
      <c r="C11" s="35" t="s">
        <v>36</v>
      </c>
      <c r="F11" s="321"/>
      <c r="G11" s="36"/>
      <c r="H11" s="21"/>
      <c r="I11" s="399"/>
    </row>
    <row r="12" spans="1:30" ht="36" customHeight="1" x14ac:dyDescent="0.25">
      <c r="F12" s="478" t="s">
        <v>37</v>
      </c>
      <c r="G12" s="478"/>
      <c r="H12" s="478"/>
      <c r="I12" s="37"/>
      <c r="J12" s="438"/>
    </row>
    <row r="13" spans="1:30" customFormat="1" ht="25.5" customHeight="1" x14ac:dyDescent="0.25">
      <c r="C13" s="14" t="s">
        <v>38</v>
      </c>
      <c r="D13" s="13"/>
      <c r="E13" s="6"/>
      <c r="F13" s="329"/>
      <c r="G13" s="49"/>
      <c r="H13" s="3"/>
      <c r="I13" s="347"/>
      <c r="J13" s="371"/>
      <c r="K13" s="83"/>
      <c r="L13" s="384"/>
      <c r="M13" s="130">
        <f>IF(OR(AND(E13="V1",G13="Ei"),(AND(E13="V1",G13="Osittain"))),1,0)</f>
        <v>0</v>
      </c>
      <c r="N13" s="130"/>
      <c r="O13" s="130"/>
      <c r="P13" s="130"/>
      <c r="Q13" s="130"/>
      <c r="R13" s="130"/>
      <c r="S13" s="130"/>
      <c r="T13" s="130"/>
      <c r="U13" s="130"/>
      <c r="V13" s="130"/>
      <c r="W13" s="130"/>
      <c r="X13" s="390"/>
      <c r="Y13" s="130"/>
      <c r="Z13" s="130"/>
      <c r="AA13" s="83"/>
      <c r="AB13" s="83"/>
      <c r="AC13" s="347"/>
      <c r="AD13" s="347"/>
    </row>
    <row r="14" spans="1:30" thickBot="1" x14ac:dyDescent="0.3">
      <c r="F14" s="104" t="s">
        <v>39</v>
      </c>
      <c r="G14" s="105"/>
      <c r="H14" s="104"/>
      <c r="I14" s="400"/>
      <c r="J14" s="438"/>
    </row>
    <row r="15" spans="1:30" ht="94.5" customHeight="1" thickBot="1" x14ac:dyDescent="0.3">
      <c r="D15" s="107" t="str">
        <f t="shared" ref="D15" si="0">CONCATENATE($A$1,".",N15)</f>
        <v>1.1</v>
      </c>
      <c r="E15" s="154" t="s">
        <v>40</v>
      </c>
      <c r="F15" s="155" t="s">
        <v>41</v>
      </c>
      <c r="G15" s="49"/>
      <c r="H15" s="3"/>
      <c r="I15" s="37"/>
      <c r="J15" s="439" t="s">
        <v>42</v>
      </c>
      <c r="N15" s="401">
        <v>1</v>
      </c>
      <c r="O15" s="402"/>
    </row>
    <row r="16" spans="1:30" ht="30" customHeight="1" x14ac:dyDescent="0.3">
      <c r="B16" s="17"/>
      <c r="C16" s="57" t="s">
        <v>43</v>
      </c>
      <c r="D16" s="58"/>
      <c r="E16" s="59"/>
      <c r="F16" s="332"/>
      <c r="G16" s="60"/>
      <c r="H16" s="61"/>
      <c r="I16" s="399"/>
      <c r="J16" s="438"/>
    </row>
    <row r="17" spans="2:26" ht="25.5" customHeight="1" x14ac:dyDescent="0.25">
      <c r="F17" s="109" t="s">
        <v>44</v>
      </c>
      <c r="G17" s="105" t="s">
        <v>45</v>
      </c>
      <c r="H17" s="62"/>
      <c r="I17" s="400"/>
      <c r="J17" s="438"/>
    </row>
    <row r="18" spans="2:26" ht="145.19999999999999" x14ac:dyDescent="0.25">
      <c r="D18" s="107" t="str">
        <f ca="1">CONCATENATE($A$1,".",N18)</f>
        <v>1.2</v>
      </c>
      <c r="E18" s="224" t="s">
        <v>23</v>
      </c>
      <c r="F18" s="227" t="s">
        <v>46</v>
      </c>
      <c r="G18" s="225"/>
      <c r="H18" s="93" t="s">
        <v>47</v>
      </c>
      <c r="I18" s="399"/>
      <c r="J18" s="438"/>
      <c r="L18" s="374">
        <f>IF(AND(OR(E18="V1",E18="V2",E18="V3"),G18=""),1,0)</f>
        <v>1</v>
      </c>
      <c r="M18" s="374">
        <f>IF(OR(AND(E18="V1",G18="Ei"),(AND(E18="V1",G18="Osittain"))),1,0)</f>
        <v>0</v>
      </c>
      <c r="N18" s="401">
        <f ca="1">MAX(N$15:OFFSET(N18,-1,0))+1</f>
        <v>2</v>
      </c>
      <c r="P18" s="373">
        <f t="shared" ref="P18:W19" si="1">IF(AND($E18=P$2,$G18=P$3),1,0)</f>
        <v>0</v>
      </c>
      <c r="Q18" s="373">
        <f t="shared" si="1"/>
        <v>0</v>
      </c>
      <c r="R18" s="373">
        <f t="shared" si="1"/>
        <v>0</v>
      </c>
      <c r="S18" s="373">
        <f t="shared" si="1"/>
        <v>0</v>
      </c>
      <c r="T18" s="373">
        <f t="shared" si="1"/>
        <v>0</v>
      </c>
      <c r="U18" s="373">
        <f t="shared" si="1"/>
        <v>0</v>
      </c>
      <c r="V18" s="373">
        <f t="shared" si="1"/>
        <v>0</v>
      </c>
      <c r="W18" s="373">
        <f t="shared" si="1"/>
        <v>0</v>
      </c>
      <c r="Y18" s="373">
        <f>IF(E18="V2",1,0)</f>
        <v>0</v>
      </c>
      <c r="Z18" s="373">
        <f>IF(E18="V3",1,0)</f>
        <v>0</v>
      </c>
    </row>
    <row r="19" spans="2:26" ht="150.75" customHeight="1" x14ac:dyDescent="0.25">
      <c r="D19" s="107" t="str">
        <f ca="1">CONCATENATE($A$1,".",N19)</f>
        <v>1.3</v>
      </c>
      <c r="E19" s="224" t="s">
        <v>23</v>
      </c>
      <c r="F19" s="297" t="s">
        <v>48</v>
      </c>
      <c r="G19" s="225"/>
      <c r="H19" s="93" t="s">
        <v>47</v>
      </c>
      <c r="I19" s="399"/>
      <c r="J19" s="438"/>
      <c r="L19" s="374">
        <f t="shared" ref="L19" si="2">IF(AND(OR(E19="V1",E19="V2",E19="V3"),G19=""),1,0)</f>
        <v>1</v>
      </c>
      <c r="M19" s="374">
        <f t="shared" ref="M19" si="3">IF(OR(AND(E19="V1",G19="Ei"),(AND(E19="V1",G19="Osittain"))),1,0)</f>
        <v>0</v>
      </c>
      <c r="N19" s="401">
        <f ca="1">MAX(N$15:OFFSET(N19,-1,0))+1</f>
        <v>3</v>
      </c>
      <c r="P19" s="373">
        <f t="shared" si="1"/>
        <v>0</v>
      </c>
      <c r="Q19" s="373">
        <f t="shared" si="1"/>
        <v>0</v>
      </c>
      <c r="R19" s="373">
        <f t="shared" si="1"/>
        <v>0</v>
      </c>
      <c r="S19" s="373">
        <f t="shared" si="1"/>
        <v>0</v>
      </c>
      <c r="T19" s="373">
        <f t="shared" si="1"/>
        <v>0</v>
      </c>
      <c r="U19" s="373">
        <f t="shared" si="1"/>
        <v>0</v>
      </c>
      <c r="V19" s="373">
        <f t="shared" si="1"/>
        <v>0</v>
      </c>
      <c r="W19" s="373">
        <f t="shared" si="1"/>
        <v>0</v>
      </c>
      <c r="Y19" s="373">
        <f t="shared" ref="Y19" si="4">IF(E19="V2",1,0)</f>
        <v>0</v>
      </c>
      <c r="Z19" s="373">
        <f t="shared" ref="Z19" si="5">IF(E19="V3",1,0)</f>
        <v>0</v>
      </c>
    </row>
    <row r="20" spans="2:26" ht="30" customHeight="1" x14ac:dyDescent="0.3">
      <c r="B20" s="17"/>
      <c r="C20" s="57" t="s">
        <v>49</v>
      </c>
      <c r="D20" s="58"/>
      <c r="E20" s="59"/>
      <c r="F20" s="332"/>
      <c r="G20" s="60"/>
      <c r="H20" s="61"/>
      <c r="I20" s="399"/>
      <c r="J20" s="438"/>
    </row>
    <row r="21" spans="2:26" ht="86.25" customHeight="1" x14ac:dyDescent="0.25">
      <c r="D21" s="106"/>
      <c r="F21" s="458" t="s">
        <v>50</v>
      </c>
      <c r="G21" s="458"/>
      <c r="H21" s="458"/>
      <c r="I21" s="163"/>
      <c r="J21" s="438"/>
    </row>
    <row r="22" spans="2:26" ht="25.5" customHeight="1" x14ac:dyDescent="0.25">
      <c r="F22" s="109" t="s">
        <v>44</v>
      </c>
      <c r="G22" s="105" t="s">
        <v>45</v>
      </c>
      <c r="H22" s="62"/>
      <c r="I22" s="400"/>
      <c r="J22" s="438"/>
    </row>
    <row r="23" spans="2:26" ht="39.6" x14ac:dyDescent="0.25">
      <c r="D23" s="107" t="str">
        <f t="shared" ref="D23:D30" ca="1" si="6">CONCATENATE($A$1,".",N23)</f>
        <v>1.4</v>
      </c>
      <c r="E23" s="224" t="s">
        <v>23</v>
      </c>
      <c r="F23" s="227" t="s">
        <v>51</v>
      </c>
      <c r="G23" s="225"/>
      <c r="H23" s="93" t="s">
        <v>47</v>
      </c>
      <c r="I23" s="399"/>
      <c r="J23" s="438"/>
      <c r="L23" s="374">
        <f>IF(AND(OR(E23="V1",E23="V2",E23="V3"),G23=""),1,0)</f>
        <v>1</v>
      </c>
      <c r="M23" s="374">
        <f>IF(OR(AND(E23="V1",G23="Ei"),(AND(E23="V1",G23="Osittain"))),1,0)</f>
        <v>0</v>
      </c>
      <c r="N23" s="401">
        <f ca="1">MAX(N$15:OFFSET(N23,-1,0))+1</f>
        <v>4</v>
      </c>
      <c r="P23" s="373">
        <f t="shared" ref="P23:W23" si="7">IF(AND($E23=P$2,$G23=P$3),1,0)</f>
        <v>0</v>
      </c>
      <c r="Q23" s="373">
        <f t="shared" si="7"/>
        <v>0</v>
      </c>
      <c r="R23" s="373">
        <f t="shared" si="7"/>
        <v>0</v>
      </c>
      <c r="S23" s="373">
        <f t="shared" si="7"/>
        <v>0</v>
      </c>
      <c r="T23" s="373">
        <f t="shared" si="7"/>
        <v>0</v>
      </c>
      <c r="U23" s="373">
        <f t="shared" si="7"/>
        <v>0</v>
      </c>
      <c r="V23" s="373">
        <f t="shared" si="7"/>
        <v>0</v>
      </c>
      <c r="W23" s="373">
        <f t="shared" si="7"/>
        <v>0</v>
      </c>
      <c r="Y23" s="373">
        <f>IF(E23="V2",1,0)</f>
        <v>0</v>
      </c>
      <c r="Z23" s="373">
        <f>IF(E23="V3",1,0)</f>
        <v>0</v>
      </c>
    </row>
    <row r="24" spans="2:26" ht="52.8" x14ac:dyDescent="0.25">
      <c r="D24" s="107" t="str">
        <f t="shared" ca="1" si="6"/>
        <v>1.5</v>
      </c>
      <c r="E24" s="224" t="s">
        <v>23</v>
      </c>
      <c r="F24" s="454" t="s">
        <v>52</v>
      </c>
      <c r="G24" s="225"/>
      <c r="H24" s="93" t="s">
        <v>47</v>
      </c>
      <c r="I24" s="399"/>
      <c r="L24" s="374">
        <f t="shared" ref="L24" si="8">IF(AND(OR(E24="V1",E24="V2",E24="V3"),G24=""),1,0)</f>
        <v>1</v>
      </c>
      <c r="M24" s="374">
        <f>IF(OR(AND(E24="V1",G24="Ei"),(AND(E24="V1",G24="Osittain"))),1,0)</f>
        <v>0</v>
      </c>
      <c r="N24" s="401">
        <f ca="1">MAX(N$15:OFFSET(N24,-1,0))+1</f>
        <v>5</v>
      </c>
      <c r="P24" s="373">
        <f t="shared" ref="P24:W30" si="9">IF(AND($E24=P$2,$G24=P$3),1,0)</f>
        <v>0</v>
      </c>
      <c r="Q24" s="373">
        <f t="shared" si="9"/>
        <v>0</v>
      </c>
      <c r="R24" s="373">
        <f t="shared" si="9"/>
        <v>0</v>
      </c>
      <c r="S24" s="373">
        <f t="shared" si="9"/>
        <v>0</v>
      </c>
      <c r="T24" s="373">
        <f t="shared" si="9"/>
        <v>0</v>
      </c>
      <c r="U24" s="373">
        <f t="shared" si="9"/>
        <v>0</v>
      </c>
      <c r="V24" s="373">
        <f t="shared" si="9"/>
        <v>0</v>
      </c>
      <c r="W24" s="373">
        <f t="shared" si="9"/>
        <v>0</v>
      </c>
      <c r="Y24" s="373">
        <f t="shared" ref="Y24:Y27" si="10">IF(E24="V2",1,0)</f>
        <v>0</v>
      </c>
      <c r="Z24" s="373">
        <f t="shared" ref="Z24:Z27" si="11">IF(E24="V3",1,0)</f>
        <v>0</v>
      </c>
    </row>
    <row r="25" spans="2:26" ht="79.2" x14ac:dyDescent="0.25">
      <c r="D25" s="107" t="str">
        <f t="shared" ca="1" si="6"/>
        <v>1.6</v>
      </c>
      <c r="E25" s="224" t="s">
        <v>23</v>
      </c>
      <c r="F25" s="455" t="s">
        <v>53</v>
      </c>
      <c r="G25" s="225"/>
      <c r="H25" s="93" t="s">
        <v>47</v>
      </c>
      <c r="I25" s="399"/>
      <c r="L25" s="374">
        <f>IF(AND(OR(E25="V1",E25="V2",E25="V3"),G25=""),1,0)</f>
        <v>1</v>
      </c>
      <c r="M25" s="374">
        <f>IF(OR(AND(E25="V1",G25="Ei"),(AND(E25="V1",G25="Osittain"))),1,0)</f>
        <v>0</v>
      </c>
      <c r="N25" s="401">
        <f ca="1">MAX(N$15:OFFSET(N25,-1,0))+1</f>
        <v>6</v>
      </c>
      <c r="P25" s="373">
        <f t="shared" si="9"/>
        <v>0</v>
      </c>
      <c r="Q25" s="373">
        <f t="shared" si="9"/>
        <v>0</v>
      </c>
      <c r="R25" s="373">
        <f t="shared" si="9"/>
        <v>0</v>
      </c>
      <c r="S25" s="373">
        <f t="shared" si="9"/>
        <v>0</v>
      </c>
      <c r="T25" s="373">
        <f t="shared" si="9"/>
        <v>0</v>
      </c>
      <c r="U25" s="373">
        <f t="shared" si="9"/>
        <v>0</v>
      </c>
      <c r="V25" s="373">
        <f t="shared" si="9"/>
        <v>0</v>
      </c>
      <c r="W25" s="373">
        <f t="shared" si="9"/>
        <v>0</v>
      </c>
      <c r="Y25" s="373">
        <f t="shared" si="10"/>
        <v>0</v>
      </c>
      <c r="Z25" s="373">
        <f t="shared" si="11"/>
        <v>0</v>
      </c>
    </row>
    <row r="26" spans="2:26" ht="66" x14ac:dyDescent="0.25">
      <c r="D26" s="107" t="str">
        <f t="shared" ca="1" si="6"/>
        <v>1.7</v>
      </c>
      <c r="E26" s="224" t="s">
        <v>23</v>
      </c>
      <c r="F26" s="299" t="s">
        <v>54</v>
      </c>
      <c r="G26" s="225"/>
      <c r="H26" s="93" t="s">
        <v>47</v>
      </c>
      <c r="I26" s="399"/>
      <c r="L26" s="374">
        <f>IF(AND(OR(E26="V1",E26="V2",E26="V3"),G26=""),1,0)</f>
        <v>1</v>
      </c>
      <c r="M26" s="374">
        <f>IF(OR(AND(E26="V1",G26="Ei"),(AND(E26="V1",G26="Osittain"))),1,0)</f>
        <v>0</v>
      </c>
      <c r="N26" s="401">
        <f ca="1">MAX(N$15:OFFSET(N26,-1,0))+1</f>
        <v>7</v>
      </c>
      <c r="P26" s="373">
        <f t="shared" si="9"/>
        <v>0</v>
      </c>
      <c r="Q26" s="373">
        <f t="shared" si="9"/>
        <v>0</v>
      </c>
      <c r="R26" s="373">
        <f t="shared" si="9"/>
        <v>0</v>
      </c>
      <c r="S26" s="373">
        <f t="shared" si="9"/>
        <v>0</v>
      </c>
      <c r="T26" s="373">
        <f t="shared" si="9"/>
        <v>0</v>
      </c>
      <c r="U26" s="373">
        <f t="shared" si="9"/>
        <v>0</v>
      </c>
      <c r="V26" s="373">
        <f t="shared" si="9"/>
        <v>0</v>
      </c>
      <c r="W26" s="373">
        <f t="shared" si="9"/>
        <v>0</v>
      </c>
      <c r="Y26" s="373">
        <f t="shared" si="10"/>
        <v>0</v>
      </c>
      <c r="Z26" s="373">
        <f t="shared" si="11"/>
        <v>0</v>
      </c>
    </row>
    <row r="27" spans="2:26" ht="52.8" x14ac:dyDescent="0.25">
      <c r="D27" s="107" t="str">
        <f t="shared" ca="1" si="6"/>
        <v>1.8</v>
      </c>
      <c r="E27" s="224" t="s">
        <v>23</v>
      </c>
      <c r="F27" s="227" t="s">
        <v>55</v>
      </c>
      <c r="G27" s="225"/>
      <c r="H27" s="93" t="s">
        <v>47</v>
      </c>
      <c r="I27" s="399"/>
      <c r="L27" s="374">
        <f>IF(AND(OR(E27="V1",E27="V2",E27="V3"),G27=""),1,0)</f>
        <v>1</v>
      </c>
      <c r="M27" s="374">
        <f>IF(OR(AND(E27="V1",G27="Ei"),(AND(E27="V1",G27="Osittain"))),1,0)</f>
        <v>0</v>
      </c>
      <c r="N27" s="401">
        <f ca="1">MAX(N$15:OFFSET(N27,-1,0))+1</f>
        <v>8</v>
      </c>
      <c r="P27" s="373">
        <f t="shared" si="9"/>
        <v>0</v>
      </c>
      <c r="Q27" s="373">
        <f t="shared" si="9"/>
        <v>0</v>
      </c>
      <c r="R27" s="373">
        <f t="shared" si="9"/>
        <v>0</v>
      </c>
      <c r="S27" s="373">
        <f t="shared" si="9"/>
        <v>0</v>
      </c>
      <c r="T27" s="373">
        <f t="shared" si="9"/>
        <v>0</v>
      </c>
      <c r="U27" s="373">
        <f t="shared" si="9"/>
        <v>0</v>
      </c>
      <c r="V27" s="373">
        <f t="shared" si="9"/>
        <v>0</v>
      </c>
      <c r="W27" s="373">
        <f t="shared" si="9"/>
        <v>0</v>
      </c>
      <c r="Y27" s="373">
        <f t="shared" si="10"/>
        <v>0</v>
      </c>
      <c r="Z27" s="373">
        <f t="shared" si="11"/>
        <v>0</v>
      </c>
    </row>
    <row r="28" spans="2:26" ht="39.6" x14ac:dyDescent="0.25">
      <c r="D28" s="107" t="str">
        <f t="shared" ca="1" si="6"/>
        <v>1.9</v>
      </c>
      <c r="E28" s="224" t="s">
        <v>25</v>
      </c>
      <c r="F28" s="299" t="s">
        <v>56</v>
      </c>
      <c r="G28" s="225"/>
      <c r="H28" s="93" t="s">
        <v>47</v>
      </c>
      <c r="I28" s="399"/>
      <c r="L28" s="374">
        <f t="shared" ref="L28:L30" si="12">IF(AND(OR(E28="V1",E28="V2",E28="V3"),G28=""),1,0)</f>
        <v>1</v>
      </c>
      <c r="M28" s="374">
        <f t="shared" ref="M28:M30" si="13">IF(OR(AND(E28="V1",G28="Ei"),(AND(E28="V1",G28="Osittain"))),1,0)</f>
        <v>0</v>
      </c>
      <c r="N28" s="401">
        <f ca="1">MAX(N$15:OFFSET(N28,-1,0))+1</f>
        <v>9</v>
      </c>
      <c r="P28" s="373">
        <f t="shared" si="9"/>
        <v>0</v>
      </c>
      <c r="Q28" s="373">
        <f t="shared" si="9"/>
        <v>0</v>
      </c>
      <c r="R28" s="373">
        <f t="shared" si="9"/>
        <v>0</v>
      </c>
      <c r="S28" s="373">
        <f t="shared" si="9"/>
        <v>0</v>
      </c>
      <c r="T28" s="373">
        <f t="shared" si="9"/>
        <v>0</v>
      </c>
      <c r="U28" s="373">
        <f t="shared" si="9"/>
        <v>0</v>
      </c>
      <c r="V28" s="373">
        <f t="shared" si="9"/>
        <v>0</v>
      </c>
      <c r="W28" s="373">
        <f t="shared" si="9"/>
        <v>0</v>
      </c>
      <c r="Y28" s="373">
        <f t="shared" ref="Y28:Y30" si="14">IF(E28="V2",1,0)</f>
        <v>1</v>
      </c>
      <c r="Z28" s="373">
        <f t="shared" ref="Z28:Z30" si="15">IF(E28="V3",1,0)</f>
        <v>0</v>
      </c>
    </row>
    <row r="29" spans="2:26" ht="27.6" x14ac:dyDescent="0.25">
      <c r="D29" s="107" t="str">
        <f t="shared" ca="1" si="6"/>
        <v>1.10</v>
      </c>
      <c r="E29" s="224" t="s">
        <v>25</v>
      </c>
      <c r="F29" s="215" t="s">
        <v>57</v>
      </c>
      <c r="G29" s="225"/>
      <c r="H29" s="93" t="s">
        <v>47</v>
      </c>
      <c r="I29" s="399"/>
      <c r="L29" s="374">
        <f t="shared" si="12"/>
        <v>1</v>
      </c>
      <c r="M29" s="374">
        <f t="shared" si="13"/>
        <v>0</v>
      </c>
      <c r="N29" s="401">
        <f ca="1">MAX(N$15:OFFSET(N29,-1,0))+1</f>
        <v>10</v>
      </c>
      <c r="P29" s="373">
        <f t="shared" si="9"/>
        <v>0</v>
      </c>
      <c r="Q29" s="373">
        <f t="shared" si="9"/>
        <v>0</v>
      </c>
      <c r="R29" s="373">
        <f t="shared" si="9"/>
        <v>0</v>
      </c>
      <c r="S29" s="373">
        <f t="shared" si="9"/>
        <v>0</v>
      </c>
      <c r="T29" s="373">
        <f t="shared" si="9"/>
        <v>0</v>
      </c>
      <c r="U29" s="373">
        <f t="shared" si="9"/>
        <v>0</v>
      </c>
      <c r="V29" s="373">
        <f t="shared" si="9"/>
        <v>0</v>
      </c>
      <c r="W29" s="373">
        <f t="shared" si="9"/>
        <v>0</v>
      </c>
      <c r="Y29" s="373">
        <f t="shared" si="14"/>
        <v>1</v>
      </c>
      <c r="Z29" s="373">
        <f t="shared" si="15"/>
        <v>0</v>
      </c>
    </row>
    <row r="30" spans="2:26" ht="27.6" x14ac:dyDescent="0.25">
      <c r="D30" s="107" t="str">
        <f t="shared" ca="1" si="6"/>
        <v>1.11</v>
      </c>
      <c r="E30" s="224" t="s">
        <v>25</v>
      </c>
      <c r="F30" s="215" t="s">
        <v>57</v>
      </c>
      <c r="G30" s="225"/>
      <c r="H30" s="93" t="s">
        <v>47</v>
      </c>
      <c r="I30" s="399"/>
      <c r="L30" s="374">
        <f t="shared" si="12"/>
        <v>1</v>
      </c>
      <c r="M30" s="374">
        <f t="shared" si="13"/>
        <v>0</v>
      </c>
      <c r="N30" s="401">
        <f ca="1">MAX(N$15:OFFSET(N30,-1,0))+1</f>
        <v>11</v>
      </c>
      <c r="P30" s="373">
        <f t="shared" si="9"/>
        <v>0</v>
      </c>
      <c r="Q30" s="373">
        <f t="shared" si="9"/>
        <v>0</v>
      </c>
      <c r="R30" s="373">
        <f t="shared" si="9"/>
        <v>0</v>
      </c>
      <c r="S30" s="373">
        <f t="shared" si="9"/>
        <v>0</v>
      </c>
      <c r="T30" s="373">
        <f t="shared" si="9"/>
        <v>0</v>
      </c>
      <c r="U30" s="373">
        <f t="shared" si="9"/>
        <v>0</v>
      </c>
      <c r="V30" s="373">
        <f t="shared" si="9"/>
        <v>0</v>
      </c>
      <c r="W30" s="373">
        <f t="shared" si="9"/>
        <v>0</v>
      </c>
      <c r="Y30" s="373">
        <f t="shared" si="14"/>
        <v>1</v>
      </c>
      <c r="Z30" s="373">
        <f t="shared" si="15"/>
        <v>0</v>
      </c>
    </row>
    <row r="31" spans="2:26" ht="36" customHeight="1" x14ac:dyDescent="0.3">
      <c r="C31" s="44" t="s">
        <v>58</v>
      </c>
      <c r="D31" s="106"/>
      <c r="F31" s="321"/>
      <c r="G31" s="46"/>
      <c r="H31" s="21"/>
      <c r="I31" s="399"/>
    </row>
    <row r="32" spans="2:26" ht="12" customHeight="1" x14ac:dyDescent="0.25">
      <c r="D32" s="106"/>
      <c r="F32" s="478"/>
      <c r="G32" s="478"/>
      <c r="H32" s="478"/>
      <c r="I32" s="163"/>
    </row>
    <row r="33" spans="3:26" ht="13.8" x14ac:dyDescent="0.25">
      <c r="F33" s="104" t="s">
        <v>44</v>
      </c>
      <c r="G33" s="105" t="s">
        <v>45</v>
      </c>
      <c r="H33" s="108"/>
      <c r="I33" s="400"/>
    </row>
    <row r="34" spans="3:26" ht="39.6" x14ac:dyDescent="0.25">
      <c r="D34" s="107" t="str">
        <f t="shared" ref="D34:D39" ca="1" si="16">CONCATENATE($A$1,".",N34)</f>
        <v>1.12</v>
      </c>
      <c r="E34" s="224" t="s">
        <v>23</v>
      </c>
      <c r="F34" s="217" t="s">
        <v>59</v>
      </c>
      <c r="G34" s="225"/>
      <c r="H34" s="93" t="s">
        <v>47</v>
      </c>
      <c r="I34" s="399"/>
      <c r="L34" s="374">
        <f t="shared" ref="L34:L96" si="17">IF(AND(OR(E34="V1",E34="V2",E34="V3"),G34=""),1,0)</f>
        <v>1</v>
      </c>
      <c r="M34" s="374">
        <f t="shared" ref="M34:M96" si="18">IF(OR(AND(E34="V1",G34="Ei"),(AND(E34="V1",G34="Osittain"))),1,0)</f>
        <v>0</v>
      </c>
      <c r="N34" s="401">
        <f ca="1">MAX(N$15:OFFSET(N34,-1,0))+1</f>
        <v>12</v>
      </c>
      <c r="P34" s="373">
        <f t="shared" ref="P34:W37" si="19">IF(AND($E34=P$2,$G34=P$3),1,0)</f>
        <v>0</v>
      </c>
      <c r="Q34" s="373">
        <f t="shared" si="19"/>
        <v>0</v>
      </c>
      <c r="R34" s="373">
        <f t="shared" si="19"/>
        <v>0</v>
      </c>
      <c r="S34" s="373">
        <f t="shared" si="19"/>
        <v>0</v>
      </c>
      <c r="T34" s="373">
        <f t="shared" si="19"/>
        <v>0</v>
      </c>
      <c r="U34" s="373">
        <f t="shared" si="19"/>
        <v>0</v>
      </c>
      <c r="V34" s="373">
        <f t="shared" si="19"/>
        <v>0</v>
      </c>
      <c r="W34" s="373">
        <f t="shared" si="19"/>
        <v>0</v>
      </c>
      <c r="Y34" s="373">
        <f t="shared" ref="Y34:Y37" si="20">IF(E34="V2",1,0)</f>
        <v>0</v>
      </c>
      <c r="Z34" s="373">
        <f t="shared" ref="Z34:Z37" si="21">IF(E34="V3",1,0)</f>
        <v>0</v>
      </c>
    </row>
    <row r="35" spans="3:26" ht="66" x14ac:dyDescent="0.25">
      <c r="D35" s="107" t="str">
        <f t="shared" ca="1" si="16"/>
        <v>1.13</v>
      </c>
      <c r="E35" s="224" t="s">
        <v>23</v>
      </c>
      <c r="F35" s="299" t="s">
        <v>60</v>
      </c>
      <c r="G35" s="225"/>
      <c r="H35" s="93" t="s">
        <v>47</v>
      </c>
      <c r="I35" s="399"/>
      <c r="L35" s="374">
        <f t="shared" si="17"/>
        <v>1</v>
      </c>
      <c r="M35" s="374">
        <f t="shared" si="18"/>
        <v>0</v>
      </c>
      <c r="N35" s="401">
        <f ca="1">MAX(N$15:OFFSET(N35,-1,0))+1</f>
        <v>13</v>
      </c>
      <c r="P35" s="373">
        <f t="shared" si="19"/>
        <v>0</v>
      </c>
      <c r="Q35" s="373">
        <f t="shared" si="19"/>
        <v>0</v>
      </c>
      <c r="R35" s="373">
        <f t="shared" si="19"/>
        <v>0</v>
      </c>
      <c r="S35" s="373">
        <f t="shared" si="19"/>
        <v>0</v>
      </c>
      <c r="T35" s="373">
        <f t="shared" si="19"/>
        <v>0</v>
      </c>
      <c r="U35" s="373">
        <f t="shared" si="19"/>
        <v>0</v>
      </c>
      <c r="V35" s="373">
        <f t="shared" si="19"/>
        <v>0</v>
      </c>
      <c r="W35" s="373">
        <f t="shared" si="19"/>
        <v>0</v>
      </c>
      <c r="Y35" s="373">
        <f t="shared" si="20"/>
        <v>0</v>
      </c>
      <c r="Z35" s="373">
        <f t="shared" si="21"/>
        <v>0</v>
      </c>
    </row>
    <row r="36" spans="3:26" ht="52.8" x14ac:dyDescent="0.25">
      <c r="D36" s="107" t="str">
        <f t="shared" ca="1" si="16"/>
        <v>1.14</v>
      </c>
      <c r="E36" s="224" t="s">
        <v>23</v>
      </c>
      <c r="F36" s="217" t="s">
        <v>61</v>
      </c>
      <c r="G36" s="225"/>
      <c r="H36" s="93" t="s">
        <v>47</v>
      </c>
      <c r="I36" s="399"/>
      <c r="L36" s="374">
        <f t="shared" si="17"/>
        <v>1</v>
      </c>
      <c r="M36" s="374">
        <f t="shared" si="18"/>
        <v>0</v>
      </c>
      <c r="N36" s="401">
        <f ca="1">MAX(N$15:OFFSET(N36,-1,0))+1</f>
        <v>14</v>
      </c>
      <c r="P36" s="373">
        <f t="shared" si="19"/>
        <v>0</v>
      </c>
      <c r="Q36" s="373">
        <f t="shared" si="19"/>
        <v>0</v>
      </c>
      <c r="R36" s="373">
        <f t="shared" si="19"/>
        <v>0</v>
      </c>
      <c r="S36" s="373">
        <f t="shared" si="19"/>
        <v>0</v>
      </c>
      <c r="T36" s="373">
        <f t="shared" si="19"/>
        <v>0</v>
      </c>
      <c r="U36" s="373">
        <f t="shared" si="19"/>
        <v>0</v>
      </c>
      <c r="V36" s="373">
        <f t="shared" si="19"/>
        <v>0</v>
      </c>
      <c r="W36" s="373">
        <f t="shared" si="19"/>
        <v>0</v>
      </c>
      <c r="Y36" s="373">
        <f t="shared" si="20"/>
        <v>0</v>
      </c>
      <c r="Z36" s="373">
        <f t="shared" si="21"/>
        <v>0</v>
      </c>
    </row>
    <row r="37" spans="3:26" ht="79.2" x14ac:dyDescent="0.25">
      <c r="D37" s="107" t="str">
        <f t="shared" ca="1" si="16"/>
        <v>1.15</v>
      </c>
      <c r="E37" s="224" t="s">
        <v>23</v>
      </c>
      <c r="F37" s="217" t="s">
        <v>62</v>
      </c>
      <c r="G37" s="225"/>
      <c r="H37" s="93" t="s">
        <v>47</v>
      </c>
      <c r="I37" s="399"/>
      <c r="L37" s="374">
        <f t="shared" ref="L37" si="22">IF(AND(OR(E37="V1",E37="V2",E37="V3"),G37=""),1,0)</f>
        <v>1</v>
      </c>
      <c r="M37" s="374">
        <f t="shared" ref="M37" si="23">IF(OR(AND(E37="V1",G37="Ei"),(AND(E37="V1",G37="Osittain"))),1,0)</f>
        <v>0</v>
      </c>
      <c r="N37" s="401">
        <f ca="1">MAX(N$15:OFFSET(N37,-1,0))+1</f>
        <v>15</v>
      </c>
      <c r="P37" s="373">
        <f t="shared" si="19"/>
        <v>0</v>
      </c>
      <c r="Q37" s="373">
        <f t="shared" si="19"/>
        <v>0</v>
      </c>
      <c r="R37" s="373">
        <f t="shared" si="19"/>
        <v>0</v>
      </c>
      <c r="S37" s="373">
        <f t="shared" si="19"/>
        <v>0</v>
      </c>
      <c r="T37" s="373">
        <f t="shared" si="19"/>
        <v>0</v>
      </c>
      <c r="U37" s="373">
        <f t="shared" si="19"/>
        <v>0</v>
      </c>
      <c r="V37" s="373">
        <f t="shared" si="19"/>
        <v>0</v>
      </c>
      <c r="W37" s="373">
        <f t="shared" si="19"/>
        <v>0</v>
      </c>
      <c r="Y37" s="373">
        <f t="shared" si="20"/>
        <v>0</v>
      </c>
      <c r="Z37" s="373">
        <f t="shared" si="21"/>
        <v>0</v>
      </c>
    </row>
    <row r="38" spans="3:26" ht="52.8" x14ac:dyDescent="0.25">
      <c r="D38" s="107" t="str">
        <f t="shared" ca="1" si="16"/>
        <v>1.16</v>
      </c>
      <c r="E38" s="224" t="s">
        <v>23</v>
      </c>
      <c r="F38" s="217" t="s">
        <v>63</v>
      </c>
      <c r="G38" s="225"/>
      <c r="H38" s="93" t="s">
        <v>47</v>
      </c>
      <c r="I38" s="399"/>
      <c r="L38" s="374">
        <f>IF(AND(OR(E38="V1",E38="V2",E38="V3"),G38=""),1,0)</f>
        <v>1</v>
      </c>
      <c r="M38" s="374">
        <f>IF(OR(AND(E38="V1",G38="Ei"),(AND(E38="V1",G38="Osittain"))),1,0)</f>
        <v>0</v>
      </c>
      <c r="N38" s="401">
        <f ca="1">MAX(N$15:OFFSET(N38,-1,0))+1</f>
        <v>16</v>
      </c>
      <c r="P38" s="373">
        <f t="shared" ref="P38:W39" si="24">IF(AND($E38=P$2,$G38=P$3),1,0)</f>
        <v>0</v>
      </c>
      <c r="Q38" s="373">
        <f t="shared" si="24"/>
        <v>0</v>
      </c>
      <c r="R38" s="373">
        <f t="shared" si="24"/>
        <v>0</v>
      </c>
      <c r="S38" s="373">
        <f t="shared" si="24"/>
        <v>0</v>
      </c>
      <c r="T38" s="373">
        <f t="shared" si="24"/>
        <v>0</v>
      </c>
      <c r="U38" s="373">
        <f t="shared" si="24"/>
        <v>0</v>
      </c>
      <c r="V38" s="373">
        <f t="shared" si="24"/>
        <v>0</v>
      </c>
      <c r="W38" s="373">
        <f t="shared" si="24"/>
        <v>0</v>
      </c>
      <c r="Y38" s="373">
        <f>IF(E38="V2",1,0)</f>
        <v>0</v>
      </c>
      <c r="Z38" s="373">
        <f>IF(E38="V3",1,0)</f>
        <v>0</v>
      </c>
    </row>
    <row r="39" spans="3:26" ht="27.6" x14ac:dyDescent="0.25">
      <c r="D39" s="107" t="str">
        <f t="shared" ca="1" si="16"/>
        <v>1.17</v>
      </c>
      <c r="E39" s="224" t="s">
        <v>25</v>
      </c>
      <c r="F39" s="215" t="s">
        <v>57</v>
      </c>
      <c r="G39" s="225"/>
      <c r="H39" s="93" t="s">
        <v>47</v>
      </c>
      <c r="I39" s="399"/>
      <c r="L39" s="374">
        <f>IF(AND(OR(E39="V1",E39="V2",E39="V3"),G39=""),1,0)</f>
        <v>1</v>
      </c>
      <c r="M39" s="374">
        <f>IF(OR(AND(E39="V1",G39="Ei"),(AND(E39="V1",G39="Osittain"))),1,0)</f>
        <v>0</v>
      </c>
      <c r="N39" s="401">
        <f ca="1">MAX(N$15:OFFSET(N39,-1,0))+1</f>
        <v>17</v>
      </c>
      <c r="P39" s="373">
        <f t="shared" si="24"/>
        <v>0</v>
      </c>
      <c r="Q39" s="373">
        <f t="shared" si="24"/>
        <v>0</v>
      </c>
      <c r="R39" s="373">
        <f t="shared" si="24"/>
        <v>0</v>
      </c>
      <c r="S39" s="373">
        <f t="shared" si="24"/>
        <v>0</v>
      </c>
      <c r="T39" s="373">
        <f t="shared" si="24"/>
        <v>0</v>
      </c>
      <c r="U39" s="373">
        <f t="shared" si="24"/>
        <v>0</v>
      </c>
      <c r="V39" s="373">
        <f t="shared" si="24"/>
        <v>0</v>
      </c>
      <c r="W39" s="373">
        <f t="shared" si="24"/>
        <v>0</v>
      </c>
      <c r="Y39" s="373">
        <f>IF(E39="V2",1,0)</f>
        <v>1</v>
      </c>
      <c r="Z39" s="373">
        <f>IF(E39="V3",1,0)</f>
        <v>0</v>
      </c>
    </row>
    <row r="40" spans="3:26" ht="13.8" x14ac:dyDescent="0.25">
      <c r="D40" s="106"/>
      <c r="F40" s="321"/>
      <c r="H40" s="21"/>
      <c r="I40" s="399"/>
    </row>
    <row r="41" spans="3:26" ht="18.75" customHeight="1" x14ac:dyDescent="0.3">
      <c r="C41" s="44" t="s">
        <v>64</v>
      </c>
      <c r="D41" s="106"/>
      <c r="F41" s="321"/>
      <c r="G41" s="46"/>
      <c r="H41" s="21"/>
      <c r="I41" s="399"/>
    </row>
    <row r="42" spans="3:26" ht="36.75" customHeight="1" x14ac:dyDescent="0.25">
      <c r="D42" s="106"/>
      <c r="F42" s="458" t="s">
        <v>65</v>
      </c>
      <c r="G42" s="458"/>
      <c r="H42" s="458"/>
      <c r="I42" s="163"/>
    </row>
    <row r="43" spans="3:26" ht="21" customHeight="1" x14ac:dyDescent="0.25">
      <c r="D43" s="106"/>
      <c r="E43" s="456" t="s">
        <v>66</v>
      </c>
      <c r="F43" s="318"/>
      <c r="G43" s="318"/>
      <c r="H43" s="318"/>
      <c r="I43" s="163"/>
    </row>
    <row r="44" spans="3:26" ht="13.8" x14ac:dyDescent="0.25">
      <c r="F44" s="109" t="s">
        <v>44</v>
      </c>
      <c r="G44" s="105" t="s">
        <v>45</v>
      </c>
      <c r="H44" s="62"/>
      <c r="I44" s="400"/>
    </row>
    <row r="45" spans="3:26" ht="66" x14ac:dyDescent="0.25">
      <c r="D45" s="107" t="str">
        <f t="shared" ref="D45" ca="1" si="25">CONCATENATE($A$1,".",N45)</f>
        <v>1.18</v>
      </c>
      <c r="E45" s="224" t="s">
        <v>23</v>
      </c>
      <c r="F45" s="300" t="s">
        <v>67</v>
      </c>
      <c r="G45" s="225"/>
      <c r="H45" s="93" t="s">
        <v>47</v>
      </c>
      <c r="I45" s="400"/>
      <c r="J45" s="371" t="s">
        <v>68</v>
      </c>
      <c r="L45" s="374">
        <f t="shared" ref="L45" si="26">IF(AND(OR(E45="V1",E45="V2",E45="V3"),G45=""),1,0)</f>
        <v>1</v>
      </c>
      <c r="M45" s="374">
        <f t="shared" ref="M45" si="27">IF(OR(AND(E45="V1",G45="Ei"),(AND(E45="V1",G45="Osittain"))),1,0)</f>
        <v>0</v>
      </c>
      <c r="N45" s="401">
        <f ca="1">MAX(N$15:OFFSET(N45,-1,0))+1</f>
        <v>18</v>
      </c>
      <c r="O45" s="403"/>
      <c r="P45" s="373">
        <f t="shared" ref="P45:W79" si="28">IF(AND($E45=P$2,$G45=P$3),1,0)</f>
        <v>0</v>
      </c>
      <c r="Q45" s="373">
        <f t="shared" si="28"/>
        <v>0</v>
      </c>
      <c r="R45" s="373">
        <f t="shared" si="28"/>
        <v>0</v>
      </c>
      <c r="S45" s="373">
        <f t="shared" si="28"/>
        <v>0</v>
      </c>
      <c r="T45" s="373">
        <f t="shared" si="28"/>
        <v>0</v>
      </c>
      <c r="U45" s="373">
        <f t="shared" si="28"/>
        <v>0</v>
      </c>
      <c r="V45" s="373">
        <f t="shared" si="28"/>
        <v>0</v>
      </c>
      <c r="W45" s="373">
        <f t="shared" si="28"/>
        <v>0</v>
      </c>
      <c r="Y45" s="373">
        <f t="shared" ref="Y45" si="29">IF(E45="V2",1,0)</f>
        <v>0</v>
      </c>
      <c r="Z45" s="373">
        <f t="shared" ref="Z45" si="30">IF(E45="V3",1,0)</f>
        <v>0</v>
      </c>
    </row>
    <row r="46" spans="3:26" ht="52.8" x14ac:dyDescent="0.25">
      <c r="D46" s="107" t="str">
        <f t="shared" ref="D46" ca="1" si="31">CONCATENATE($A$1,".",N46)</f>
        <v>1.19</v>
      </c>
      <c r="E46" s="224" t="s">
        <v>23</v>
      </c>
      <c r="F46" s="299" t="s">
        <v>69</v>
      </c>
      <c r="G46" s="225"/>
      <c r="H46" s="93" t="s">
        <v>47</v>
      </c>
      <c r="I46" s="399"/>
      <c r="L46" s="374">
        <f t="shared" ref="L46" si="32">IF(AND(OR(E46="V1",E46="V2",E46="V3"),G46=""),1,0)</f>
        <v>1</v>
      </c>
      <c r="M46" s="374">
        <f t="shared" ref="M46" si="33">IF(OR(AND(E46="V1",G46="Ei"),(AND(E46="V1",G46="Osittain"))),1,0)</f>
        <v>0</v>
      </c>
      <c r="N46" s="401">
        <f ca="1">MAX(N$15:OFFSET(N46,-1,0))+1</f>
        <v>19</v>
      </c>
      <c r="P46" s="373">
        <f t="shared" si="28"/>
        <v>0</v>
      </c>
      <c r="Q46" s="373">
        <f t="shared" si="28"/>
        <v>0</v>
      </c>
      <c r="R46" s="373">
        <f t="shared" si="28"/>
        <v>0</v>
      </c>
      <c r="S46" s="373">
        <f t="shared" si="28"/>
        <v>0</v>
      </c>
      <c r="T46" s="373">
        <f t="shared" si="28"/>
        <v>0</v>
      </c>
      <c r="U46" s="373">
        <f t="shared" si="28"/>
        <v>0</v>
      </c>
      <c r="V46" s="373">
        <f t="shared" si="28"/>
        <v>0</v>
      </c>
      <c r="W46" s="373">
        <f t="shared" si="28"/>
        <v>0</v>
      </c>
      <c r="Y46" s="373">
        <f t="shared" ref="Y46" si="34">IF(E46="V2",1,0)</f>
        <v>0</v>
      </c>
      <c r="Z46" s="373">
        <f t="shared" ref="Z46" si="35">IF(E46="V3",1,0)</f>
        <v>0</v>
      </c>
    </row>
    <row r="47" spans="3:26" ht="79.2" x14ac:dyDescent="0.25">
      <c r="D47" s="107" t="str">
        <f t="shared" ref="D47:D49" ca="1" si="36">CONCATENATE($A$1,".",N47)</f>
        <v>1.20</v>
      </c>
      <c r="E47" s="224" t="s">
        <v>23</v>
      </c>
      <c r="F47" s="300" t="s">
        <v>70</v>
      </c>
      <c r="G47" s="225"/>
      <c r="H47" s="93" t="s">
        <v>47</v>
      </c>
      <c r="I47" s="399"/>
      <c r="L47" s="374">
        <f t="shared" ref="L47:L49" si="37">IF(AND(OR(E47="V1",E47="V2",E47="V3"),G47=""),1,0)</f>
        <v>1</v>
      </c>
      <c r="M47" s="374">
        <f t="shared" ref="M47:M49" si="38">IF(OR(AND(E47="V1",G47="Ei"),(AND(E47="V1",G47="Osittain"))),1,0)</f>
        <v>0</v>
      </c>
      <c r="N47" s="401">
        <f ca="1">MAX(N$15:OFFSET(N47,-1,0))+1</f>
        <v>20</v>
      </c>
      <c r="P47" s="373">
        <f t="shared" si="28"/>
        <v>0</v>
      </c>
      <c r="Q47" s="373">
        <f t="shared" si="28"/>
        <v>0</v>
      </c>
      <c r="R47" s="373">
        <f t="shared" si="28"/>
        <v>0</v>
      </c>
      <c r="S47" s="373">
        <f t="shared" si="28"/>
        <v>0</v>
      </c>
      <c r="T47" s="373">
        <f t="shared" si="28"/>
        <v>0</v>
      </c>
      <c r="U47" s="373">
        <f t="shared" si="28"/>
        <v>0</v>
      </c>
      <c r="V47" s="373">
        <f t="shared" si="28"/>
        <v>0</v>
      </c>
      <c r="W47" s="373">
        <f t="shared" si="28"/>
        <v>0</v>
      </c>
      <c r="Y47" s="373">
        <f t="shared" ref="Y47:Y49" si="39">IF(E47="V2",1,0)</f>
        <v>0</v>
      </c>
      <c r="Z47" s="373">
        <f t="shared" ref="Z47:Z49" si="40">IF(E47="V3",1,0)</f>
        <v>0</v>
      </c>
    </row>
    <row r="48" spans="3:26" ht="66" x14ac:dyDescent="0.25">
      <c r="D48" s="107" t="str">
        <f t="shared" ca="1" si="36"/>
        <v>1.21</v>
      </c>
      <c r="E48" s="224" t="s">
        <v>23</v>
      </c>
      <c r="F48" s="230" t="s">
        <v>71</v>
      </c>
      <c r="G48" s="225"/>
      <c r="H48" s="93" t="s">
        <v>47</v>
      </c>
      <c r="I48" s="399"/>
      <c r="L48" s="374">
        <f t="shared" si="37"/>
        <v>1</v>
      </c>
      <c r="M48" s="374">
        <f t="shared" si="38"/>
        <v>0</v>
      </c>
      <c r="N48" s="401">
        <f ca="1">MAX(N$15:OFFSET(N48,-1,0))+1</f>
        <v>21</v>
      </c>
      <c r="P48" s="373">
        <f t="shared" si="28"/>
        <v>0</v>
      </c>
      <c r="Q48" s="373">
        <f t="shared" si="28"/>
        <v>0</v>
      </c>
      <c r="R48" s="373">
        <f t="shared" si="28"/>
        <v>0</v>
      </c>
      <c r="S48" s="373">
        <f t="shared" si="28"/>
        <v>0</v>
      </c>
      <c r="T48" s="373">
        <f t="shared" si="28"/>
        <v>0</v>
      </c>
      <c r="U48" s="373">
        <f t="shared" si="28"/>
        <v>0</v>
      </c>
      <c r="V48" s="373">
        <f t="shared" si="28"/>
        <v>0</v>
      </c>
      <c r="W48" s="373">
        <f t="shared" si="28"/>
        <v>0</v>
      </c>
      <c r="Y48" s="373">
        <f t="shared" si="39"/>
        <v>0</v>
      </c>
      <c r="Z48" s="373">
        <f t="shared" si="40"/>
        <v>0</v>
      </c>
    </row>
    <row r="49" spans="4:26" ht="79.2" x14ac:dyDescent="0.25">
      <c r="D49" s="107" t="str">
        <f t="shared" ca="1" si="36"/>
        <v>1.22</v>
      </c>
      <c r="E49" s="224" t="s">
        <v>23</v>
      </c>
      <c r="F49" s="217" t="s">
        <v>72</v>
      </c>
      <c r="G49" s="225"/>
      <c r="H49" s="93" t="s">
        <v>47</v>
      </c>
      <c r="I49" s="399"/>
      <c r="L49" s="374">
        <f t="shared" si="37"/>
        <v>1</v>
      </c>
      <c r="M49" s="374">
        <f t="shared" si="38"/>
        <v>0</v>
      </c>
      <c r="N49" s="401">
        <f ca="1">MAX(N$15:OFFSET(N49,-1,0))+1</f>
        <v>22</v>
      </c>
      <c r="P49" s="373">
        <f t="shared" si="28"/>
        <v>0</v>
      </c>
      <c r="Q49" s="373">
        <f t="shared" si="28"/>
        <v>0</v>
      </c>
      <c r="R49" s="373">
        <f t="shared" si="28"/>
        <v>0</v>
      </c>
      <c r="S49" s="373">
        <f t="shared" si="28"/>
        <v>0</v>
      </c>
      <c r="T49" s="373">
        <f t="shared" si="28"/>
        <v>0</v>
      </c>
      <c r="U49" s="373">
        <f t="shared" si="28"/>
        <v>0</v>
      </c>
      <c r="V49" s="373">
        <f t="shared" si="28"/>
        <v>0</v>
      </c>
      <c r="W49" s="373">
        <f t="shared" si="28"/>
        <v>0</v>
      </c>
      <c r="Y49" s="373">
        <f t="shared" si="39"/>
        <v>0</v>
      </c>
      <c r="Z49" s="373">
        <f t="shared" si="40"/>
        <v>0</v>
      </c>
    </row>
    <row r="50" spans="4:26" ht="79.2" x14ac:dyDescent="0.25">
      <c r="D50" s="107" t="str">
        <f t="shared" ref="D50:D74" ca="1" si="41">CONCATENATE($A$1,".",N50)</f>
        <v>1.23</v>
      </c>
      <c r="E50" s="224" t="s">
        <v>23</v>
      </c>
      <c r="F50" s="300" t="s">
        <v>73</v>
      </c>
      <c r="G50" s="225"/>
      <c r="H50" s="93" t="s">
        <v>47</v>
      </c>
      <c r="I50" s="400"/>
      <c r="L50" s="374">
        <f t="shared" ref="L50:L56" si="42">IF(AND(OR(E50="V1",E50="V2",E50="V3"),G50=""),1,0)</f>
        <v>1</v>
      </c>
      <c r="M50" s="374">
        <f t="shared" ref="M50:M56" si="43">IF(OR(AND(E50="V1",G50="Ei"),(AND(E50="V1",G50="Osittain"))),1,0)</f>
        <v>0</v>
      </c>
      <c r="N50" s="401">
        <f ca="1">MAX(N$15:OFFSET(N50,-1,0))+1</f>
        <v>23</v>
      </c>
      <c r="P50" s="373">
        <f t="shared" si="28"/>
        <v>0</v>
      </c>
      <c r="Q50" s="373">
        <f t="shared" si="28"/>
        <v>0</v>
      </c>
      <c r="R50" s="373">
        <f t="shared" si="28"/>
        <v>0</v>
      </c>
      <c r="S50" s="373">
        <f t="shared" si="28"/>
        <v>0</v>
      </c>
      <c r="T50" s="373">
        <f t="shared" si="28"/>
        <v>0</v>
      </c>
      <c r="U50" s="373">
        <f t="shared" si="28"/>
        <v>0</v>
      </c>
      <c r="V50" s="373">
        <f t="shared" si="28"/>
        <v>0</v>
      </c>
      <c r="W50" s="373">
        <f t="shared" si="28"/>
        <v>0</v>
      </c>
      <c r="Y50" s="373">
        <f t="shared" ref="Y50:Y74" si="44">IF(E50="V2",1,0)</f>
        <v>0</v>
      </c>
      <c r="Z50" s="373">
        <f t="shared" ref="Z50:Z74" si="45">IF(E50="V3",1,0)</f>
        <v>0</v>
      </c>
    </row>
    <row r="51" spans="4:26" ht="92.4" x14ac:dyDescent="0.25">
      <c r="D51" s="107" t="str">
        <f t="shared" ca="1" si="41"/>
        <v>1.24</v>
      </c>
      <c r="E51" s="224" t="s">
        <v>23</v>
      </c>
      <c r="F51" s="300" t="s">
        <v>74</v>
      </c>
      <c r="G51" s="225"/>
      <c r="H51" s="93" t="s">
        <v>47</v>
      </c>
      <c r="I51" s="400"/>
      <c r="L51" s="374">
        <f t="shared" si="42"/>
        <v>1</v>
      </c>
      <c r="M51" s="374">
        <f t="shared" si="43"/>
        <v>0</v>
      </c>
      <c r="N51" s="401">
        <f ca="1">MAX(N$15:OFFSET(N51,-1,0))+1</f>
        <v>24</v>
      </c>
      <c r="P51" s="373">
        <f t="shared" si="28"/>
        <v>0</v>
      </c>
      <c r="Q51" s="373">
        <f t="shared" si="28"/>
        <v>0</v>
      </c>
      <c r="R51" s="373">
        <f t="shared" si="28"/>
        <v>0</v>
      </c>
      <c r="S51" s="373">
        <f t="shared" si="28"/>
        <v>0</v>
      </c>
      <c r="T51" s="373">
        <f t="shared" si="28"/>
        <v>0</v>
      </c>
      <c r="U51" s="373">
        <f t="shared" si="28"/>
        <v>0</v>
      </c>
      <c r="V51" s="373">
        <f t="shared" si="28"/>
        <v>0</v>
      </c>
      <c r="W51" s="373">
        <f t="shared" si="28"/>
        <v>0</v>
      </c>
      <c r="Y51" s="373">
        <f t="shared" si="44"/>
        <v>0</v>
      </c>
      <c r="Z51" s="373">
        <f t="shared" si="45"/>
        <v>0</v>
      </c>
    </row>
    <row r="52" spans="4:26" ht="39.6" x14ac:dyDescent="0.25">
      <c r="D52" s="107" t="str">
        <f ca="1">CONCATENATE($A$1,".",N52)</f>
        <v>1.25</v>
      </c>
      <c r="E52" s="224" t="s">
        <v>23</v>
      </c>
      <c r="F52" s="300" t="s">
        <v>75</v>
      </c>
      <c r="G52" s="225"/>
      <c r="H52" s="93" t="s">
        <v>47</v>
      </c>
      <c r="I52" s="399"/>
      <c r="L52" s="374">
        <f>IF(AND(OR(E52="V1",E52="V2",E52="V3"),G52=""),1,0)</f>
        <v>1</v>
      </c>
      <c r="M52" s="374">
        <f>IF(OR(AND(E52="V1",G52="Ei"),(AND(E52="V1",G52="Osittain"))),1,0)</f>
        <v>0</v>
      </c>
      <c r="N52" s="401">
        <f ca="1">MAX(N$15:OFFSET(N52,-1,0))+1</f>
        <v>25</v>
      </c>
      <c r="P52" s="373">
        <f t="shared" ref="P52:W53" si="46">IF(AND($E52=P$2,$G52=P$3),1,0)</f>
        <v>0</v>
      </c>
      <c r="Q52" s="373">
        <f t="shared" si="46"/>
        <v>0</v>
      </c>
      <c r="R52" s="373">
        <f t="shared" si="46"/>
        <v>0</v>
      </c>
      <c r="S52" s="373">
        <f t="shared" si="46"/>
        <v>0</v>
      </c>
      <c r="T52" s="373">
        <f t="shared" si="46"/>
        <v>0</v>
      </c>
      <c r="U52" s="373">
        <f t="shared" si="46"/>
        <v>0</v>
      </c>
      <c r="V52" s="373">
        <f t="shared" si="46"/>
        <v>0</v>
      </c>
      <c r="W52" s="373">
        <f t="shared" si="46"/>
        <v>0</v>
      </c>
      <c r="Y52" s="373">
        <f>IF(E52="V2",1,0)</f>
        <v>0</v>
      </c>
      <c r="Z52" s="373">
        <f>IF(E52="V3",1,0)</f>
        <v>0</v>
      </c>
    </row>
    <row r="53" spans="4:26" ht="27.6" x14ac:dyDescent="0.25">
      <c r="D53" s="107" t="str">
        <f ca="1">CONCATENATE($A$1,".",N53)</f>
        <v>1.26</v>
      </c>
      <c r="E53" s="224" t="s">
        <v>23</v>
      </c>
      <c r="F53" s="227" t="s">
        <v>76</v>
      </c>
      <c r="G53" s="225"/>
      <c r="H53" s="93" t="s">
        <v>47</v>
      </c>
      <c r="I53" s="399"/>
      <c r="L53" s="374">
        <f>IF(AND(OR(E53="V1",E53="V2",E53="V3"),G53=""),1,0)</f>
        <v>1</v>
      </c>
      <c r="M53" s="374">
        <f>IF(OR(AND(E53="V1",G53="Ei"),(AND(E53="V1",G53="Osittain"))),1,0)</f>
        <v>0</v>
      </c>
      <c r="N53" s="401">
        <f ca="1">MAX(N$15:OFFSET(N53,-1,0))+1</f>
        <v>26</v>
      </c>
      <c r="P53" s="373">
        <f t="shared" si="46"/>
        <v>0</v>
      </c>
      <c r="Q53" s="373">
        <f t="shared" si="46"/>
        <v>0</v>
      </c>
      <c r="R53" s="373">
        <f t="shared" si="46"/>
        <v>0</v>
      </c>
      <c r="S53" s="373">
        <f t="shared" si="46"/>
        <v>0</v>
      </c>
      <c r="T53" s="373">
        <f t="shared" si="46"/>
        <v>0</v>
      </c>
      <c r="U53" s="373">
        <f t="shared" si="46"/>
        <v>0</v>
      </c>
      <c r="V53" s="373">
        <f t="shared" si="46"/>
        <v>0</v>
      </c>
      <c r="W53" s="373">
        <f t="shared" si="46"/>
        <v>0</v>
      </c>
      <c r="Y53" s="373">
        <f>IF(E53="V2",1,0)</f>
        <v>0</v>
      </c>
      <c r="Z53" s="373">
        <f>IF(E53="V3",1,0)</f>
        <v>0</v>
      </c>
    </row>
    <row r="54" spans="4:26" ht="237.6" x14ac:dyDescent="0.25">
      <c r="D54" s="107" t="str">
        <f t="shared" ref="D54" ca="1" si="47">CONCATENATE($A$1,".",N54)</f>
        <v>1.27</v>
      </c>
      <c r="E54" s="224" t="s">
        <v>25</v>
      </c>
      <c r="F54" s="217" t="s">
        <v>77</v>
      </c>
      <c r="G54" s="225"/>
      <c r="H54" s="93" t="s">
        <v>47</v>
      </c>
      <c r="I54" s="400"/>
      <c r="L54" s="374">
        <f t="shared" ref="L54" si="48">IF(AND(OR(E54="V1",E54="V2",E54="V3"),G54=""),1,0)</f>
        <v>1</v>
      </c>
      <c r="M54" s="374">
        <f t="shared" ref="M54" si="49">IF(OR(AND(E54="V1",G54="Ei"),(AND(E54="V1",G54="Osittain"))),1,0)</f>
        <v>0</v>
      </c>
      <c r="N54" s="401">
        <f ca="1">MAX(N$15:OFFSET(N54,-1,0))+1</f>
        <v>27</v>
      </c>
      <c r="P54" s="373">
        <f t="shared" si="28"/>
        <v>0</v>
      </c>
      <c r="Q54" s="373">
        <f t="shared" si="28"/>
        <v>0</v>
      </c>
      <c r="R54" s="373">
        <f t="shared" si="28"/>
        <v>0</v>
      </c>
      <c r="S54" s="373">
        <f t="shared" si="28"/>
        <v>0</v>
      </c>
      <c r="T54" s="373">
        <f t="shared" si="28"/>
        <v>0</v>
      </c>
      <c r="U54" s="373">
        <f t="shared" si="28"/>
        <v>0</v>
      </c>
      <c r="V54" s="373">
        <f t="shared" si="28"/>
        <v>0</v>
      </c>
      <c r="W54" s="373">
        <f t="shared" si="28"/>
        <v>0</v>
      </c>
      <c r="Y54" s="373">
        <f t="shared" ref="Y54" si="50">IF(E54="V2",1,0)</f>
        <v>1</v>
      </c>
      <c r="Z54" s="373">
        <f t="shared" ref="Z54" si="51">IF(E54="V3",1,0)</f>
        <v>0</v>
      </c>
    </row>
    <row r="55" spans="4:26" ht="92.4" x14ac:dyDescent="0.25">
      <c r="D55" s="107" t="str">
        <f t="shared" ca="1" si="41"/>
        <v>1.28</v>
      </c>
      <c r="E55" s="224" t="s">
        <v>23</v>
      </c>
      <c r="F55" s="300" t="s">
        <v>78</v>
      </c>
      <c r="G55" s="225"/>
      <c r="H55" s="93" t="s">
        <v>47</v>
      </c>
      <c r="I55" s="400"/>
      <c r="L55" s="374">
        <f t="shared" si="42"/>
        <v>1</v>
      </c>
      <c r="M55" s="374">
        <f t="shared" si="43"/>
        <v>0</v>
      </c>
      <c r="N55" s="401">
        <f ca="1">MAX(N$15:OFFSET(N55,-1,0))+1</f>
        <v>28</v>
      </c>
      <c r="P55" s="373">
        <f t="shared" si="28"/>
        <v>0</v>
      </c>
      <c r="Q55" s="373">
        <f t="shared" si="28"/>
        <v>0</v>
      </c>
      <c r="R55" s="373">
        <f t="shared" si="28"/>
        <v>0</v>
      </c>
      <c r="S55" s="373">
        <f t="shared" si="28"/>
        <v>0</v>
      </c>
      <c r="T55" s="373">
        <f t="shared" si="28"/>
        <v>0</v>
      </c>
      <c r="U55" s="373">
        <f t="shared" si="28"/>
        <v>0</v>
      </c>
      <c r="V55" s="373">
        <f t="shared" si="28"/>
        <v>0</v>
      </c>
      <c r="W55" s="373">
        <f t="shared" si="28"/>
        <v>0</v>
      </c>
      <c r="Y55" s="373">
        <f t="shared" si="44"/>
        <v>0</v>
      </c>
      <c r="Z55" s="373">
        <f t="shared" si="45"/>
        <v>0</v>
      </c>
    </row>
    <row r="56" spans="4:26" ht="39.6" x14ac:dyDescent="0.25">
      <c r="D56" s="107" t="str">
        <f t="shared" ca="1" si="41"/>
        <v>1.29</v>
      </c>
      <c r="E56" s="224" t="s">
        <v>23</v>
      </c>
      <c r="F56" s="300" t="s">
        <v>79</v>
      </c>
      <c r="G56" s="225"/>
      <c r="H56" s="93" t="s">
        <v>47</v>
      </c>
      <c r="I56" s="400"/>
      <c r="L56" s="374">
        <f t="shared" si="42"/>
        <v>1</v>
      </c>
      <c r="M56" s="374">
        <f t="shared" si="43"/>
        <v>0</v>
      </c>
      <c r="N56" s="401">
        <f ca="1">MAX(N$15:OFFSET(N56,-1,0))+1</f>
        <v>29</v>
      </c>
      <c r="P56" s="373">
        <f t="shared" si="28"/>
        <v>0</v>
      </c>
      <c r="Q56" s="373">
        <f t="shared" si="28"/>
        <v>0</v>
      </c>
      <c r="R56" s="373">
        <f t="shared" si="28"/>
        <v>0</v>
      </c>
      <c r="S56" s="373">
        <f t="shared" si="28"/>
        <v>0</v>
      </c>
      <c r="T56" s="373">
        <f t="shared" si="28"/>
        <v>0</v>
      </c>
      <c r="U56" s="373">
        <f t="shared" si="28"/>
        <v>0</v>
      </c>
      <c r="V56" s="373">
        <f t="shared" si="28"/>
        <v>0</v>
      </c>
      <c r="W56" s="373">
        <f t="shared" si="28"/>
        <v>0</v>
      </c>
      <c r="Y56" s="373">
        <f t="shared" si="44"/>
        <v>0</v>
      </c>
      <c r="Z56" s="373">
        <f t="shared" si="45"/>
        <v>0</v>
      </c>
    </row>
    <row r="57" spans="4:26" ht="79.2" x14ac:dyDescent="0.25">
      <c r="D57" s="107" t="str">
        <f ca="1">CONCATENATE($A$1,".",N57)</f>
        <v>1.30</v>
      </c>
      <c r="E57" s="224" t="s">
        <v>23</v>
      </c>
      <c r="F57" s="217" t="s">
        <v>80</v>
      </c>
      <c r="G57" s="225"/>
      <c r="H57" s="93" t="s">
        <v>47</v>
      </c>
      <c r="I57" s="399"/>
      <c r="L57" s="374">
        <f>IF(AND(OR(E57="V1",E57="V2",E57="V3"),G57=""),1,0)</f>
        <v>1</v>
      </c>
      <c r="M57" s="374">
        <f>IF(OR(AND(E57="V1",G57="Ei"),(AND(E57="V1",G57="Osittain"))),1,0)</f>
        <v>0</v>
      </c>
      <c r="N57" s="401">
        <f ca="1">MAX(N$15:OFFSET(N57,-1,0))+1</f>
        <v>30</v>
      </c>
      <c r="P57" s="373">
        <f t="shared" ref="P57:W57" si="52">IF(AND($E57=P$2,$G57=P$3),1,0)</f>
        <v>0</v>
      </c>
      <c r="Q57" s="373">
        <f t="shared" si="52"/>
        <v>0</v>
      </c>
      <c r="R57" s="373">
        <f t="shared" si="52"/>
        <v>0</v>
      </c>
      <c r="S57" s="373">
        <f t="shared" si="52"/>
        <v>0</v>
      </c>
      <c r="T57" s="373">
        <f t="shared" si="52"/>
        <v>0</v>
      </c>
      <c r="U57" s="373">
        <f t="shared" si="52"/>
        <v>0</v>
      </c>
      <c r="V57" s="373">
        <f t="shared" si="52"/>
        <v>0</v>
      </c>
      <c r="W57" s="373">
        <f t="shared" si="52"/>
        <v>0</v>
      </c>
      <c r="Y57" s="373">
        <f>IF(E57="V2",1,0)</f>
        <v>0</v>
      </c>
      <c r="Z57" s="373">
        <f>IF(E57="V3",1,0)</f>
        <v>0</v>
      </c>
    </row>
    <row r="58" spans="4:26" ht="158.4" x14ac:dyDescent="0.25">
      <c r="D58" s="107" t="str">
        <f t="shared" ref="D58:D64" ca="1" si="53">CONCATENATE($A$1,".",N58)</f>
        <v>1.31</v>
      </c>
      <c r="E58" s="224" t="s">
        <v>23</v>
      </c>
      <c r="F58" s="300" t="s">
        <v>81</v>
      </c>
      <c r="G58" s="225"/>
      <c r="H58" s="93" t="s">
        <v>47</v>
      </c>
      <c r="I58" s="399"/>
      <c r="L58" s="374">
        <f t="shared" ref="L58:L64" si="54">IF(AND(OR(E58="V1",E58="V2",E58="V3"),G58=""),1,0)</f>
        <v>1</v>
      </c>
      <c r="M58" s="374">
        <f t="shared" ref="M58:M64" si="55">IF(OR(AND(E58="V1",G58="Ei"),(AND(E58="V1",G58="Osittain"))),1,0)</f>
        <v>0</v>
      </c>
      <c r="N58" s="401">
        <f ca="1">MAX(N$15:OFFSET(N58,-1,0))+1</f>
        <v>31</v>
      </c>
      <c r="P58" s="373">
        <f t="shared" si="28"/>
        <v>0</v>
      </c>
      <c r="Q58" s="373">
        <f t="shared" si="28"/>
        <v>0</v>
      </c>
      <c r="R58" s="373">
        <f t="shared" si="28"/>
        <v>0</v>
      </c>
      <c r="S58" s="373">
        <f t="shared" si="28"/>
        <v>0</v>
      </c>
      <c r="T58" s="373">
        <f t="shared" si="28"/>
        <v>0</v>
      </c>
      <c r="U58" s="373">
        <f t="shared" si="28"/>
        <v>0</v>
      </c>
      <c r="V58" s="373">
        <f t="shared" si="28"/>
        <v>0</v>
      </c>
      <c r="W58" s="373">
        <f t="shared" si="28"/>
        <v>0</v>
      </c>
      <c r="Y58" s="373">
        <f t="shared" ref="Y58:Y64" si="56">IF(E58="V2",1,0)</f>
        <v>0</v>
      </c>
      <c r="Z58" s="373">
        <f t="shared" ref="Z58:Z64" si="57">IF(E58="V3",1,0)</f>
        <v>0</v>
      </c>
    </row>
    <row r="59" spans="4:26" ht="79.2" x14ac:dyDescent="0.25">
      <c r="D59" s="107" t="str">
        <f t="shared" ca="1" si="53"/>
        <v>1.32</v>
      </c>
      <c r="E59" s="224" t="s">
        <v>23</v>
      </c>
      <c r="F59" s="217" t="s">
        <v>82</v>
      </c>
      <c r="G59" s="225"/>
      <c r="H59" s="93" t="s">
        <v>47</v>
      </c>
      <c r="I59" s="399"/>
      <c r="L59" s="374">
        <f t="shared" si="54"/>
        <v>1</v>
      </c>
      <c r="M59" s="374">
        <f t="shared" si="55"/>
        <v>0</v>
      </c>
      <c r="N59" s="401">
        <f ca="1">MAX(N$15:OFFSET(N59,-1,0))+1</f>
        <v>32</v>
      </c>
      <c r="P59" s="373">
        <f t="shared" si="28"/>
        <v>0</v>
      </c>
      <c r="Q59" s="373">
        <f t="shared" si="28"/>
        <v>0</v>
      </c>
      <c r="R59" s="373">
        <f t="shared" si="28"/>
        <v>0</v>
      </c>
      <c r="S59" s="373">
        <f t="shared" si="28"/>
        <v>0</v>
      </c>
      <c r="T59" s="373">
        <f t="shared" si="28"/>
        <v>0</v>
      </c>
      <c r="U59" s="373">
        <f t="shared" si="28"/>
        <v>0</v>
      </c>
      <c r="V59" s="373">
        <f t="shared" si="28"/>
        <v>0</v>
      </c>
      <c r="W59" s="373">
        <f t="shared" si="28"/>
        <v>0</v>
      </c>
      <c r="Y59" s="373">
        <f t="shared" si="56"/>
        <v>0</v>
      </c>
      <c r="Z59" s="373">
        <f t="shared" si="57"/>
        <v>0</v>
      </c>
    </row>
    <row r="60" spans="4:26" ht="66" x14ac:dyDescent="0.25">
      <c r="D60" s="107" t="str">
        <f t="shared" ca="1" si="53"/>
        <v>1.33</v>
      </c>
      <c r="E60" s="224" t="s">
        <v>23</v>
      </c>
      <c r="F60" s="217" t="s">
        <v>83</v>
      </c>
      <c r="G60" s="225"/>
      <c r="H60" s="93" t="s">
        <v>47</v>
      </c>
      <c r="I60" s="400"/>
      <c r="L60" s="374">
        <f t="shared" si="54"/>
        <v>1</v>
      </c>
      <c r="M60" s="374">
        <f t="shared" si="55"/>
        <v>0</v>
      </c>
      <c r="N60" s="401">
        <f ca="1">MAX(N$15:OFFSET(N60,-1,0))+1</f>
        <v>33</v>
      </c>
      <c r="P60" s="373">
        <f t="shared" si="28"/>
        <v>0</v>
      </c>
      <c r="Q60" s="373">
        <f t="shared" si="28"/>
        <v>0</v>
      </c>
      <c r="R60" s="373">
        <f t="shared" si="28"/>
        <v>0</v>
      </c>
      <c r="S60" s="373">
        <f t="shared" si="28"/>
        <v>0</v>
      </c>
      <c r="T60" s="373">
        <f t="shared" si="28"/>
        <v>0</v>
      </c>
      <c r="U60" s="373">
        <f t="shared" si="28"/>
        <v>0</v>
      </c>
      <c r="V60" s="373">
        <f t="shared" si="28"/>
        <v>0</v>
      </c>
      <c r="W60" s="373">
        <f t="shared" si="28"/>
        <v>0</v>
      </c>
      <c r="Y60" s="373">
        <f t="shared" si="56"/>
        <v>0</v>
      </c>
      <c r="Z60" s="373">
        <f t="shared" si="57"/>
        <v>0</v>
      </c>
    </row>
    <row r="61" spans="4:26" ht="52.8" x14ac:dyDescent="0.25">
      <c r="D61" s="107" t="str">
        <f t="shared" ca="1" si="53"/>
        <v>1.34</v>
      </c>
      <c r="E61" s="224" t="s">
        <v>23</v>
      </c>
      <c r="F61" s="217" t="s">
        <v>84</v>
      </c>
      <c r="G61" s="225"/>
      <c r="H61" s="93" t="s">
        <v>47</v>
      </c>
      <c r="I61" s="400"/>
      <c r="L61" s="374">
        <f t="shared" si="54"/>
        <v>1</v>
      </c>
      <c r="M61" s="374">
        <f t="shared" si="55"/>
        <v>0</v>
      </c>
      <c r="N61" s="401">
        <f ca="1">MAX(N$15:OFFSET(N61,-1,0))+1</f>
        <v>34</v>
      </c>
      <c r="P61" s="373">
        <f t="shared" si="28"/>
        <v>0</v>
      </c>
      <c r="Q61" s="373">
        <f t="shared" si="28"/>
        <v>0</v>
      </c>
      <c r="R61" s="373">
        <f t="shared" si="28"/>
        <v>0</v>
      </c>
      <c r="S61" s="373">
        <f t="shared" si="28"/>
        <v>0</v>
      </c>
      <c r="T61" s="373">
        <f t="shared" si="28"/>
        <v>0</v>
      </c>
      <c r="U61" s="373">
        <f t="shared" si="28"/>
        <v>0</v>
      </c>
      <c r="V61" s="373">
        <f t="shared" si="28"/>
        <v>0</v>
      </c>
      <c r="W61" s="373">
        <f t="shared" si="28"/>
        <v>0</v>
      </c>
      <c r="Y61" s="373">
        <f t="shared" si="56"/>
        <v>0</v>
      </c>
      <c r="Z61" s="373">
        <f t="shared" si="57"/>
        <v>0</v>
      </c>
    </row>
    <row r="62" spans="4:26" ht="92.4" x14ac:dyDescent="0.25">
      <c r="D62" s="107" t="str">
        <f t="shared" ca="1" si="53"/>
        <v>1.35</v>
      </c>
      <c r="E62" s="224" t="s">
        <v>23</v>
      </c>
      <c r="F62" s="217" t="s">
        <v>85</v>
      </c>
      <c r="G62" s="225"/>
      <c r="H62" s="93" t="s">
        <v>47</v>
      </c>
      <c r="I62" s="400"/>
      <c r="L62" s="374">
        <f t="shared" si="54"/>
        <v>1</v>
      </c>
      <c r="M62" s="374">
        <f t="shared" si="55"/>
        <v>0</v>
      </c>
      <c r="N62" s="401">
        <f ca="1">MAX(N$15:OFFSET(N62,-1,0))+1</f>
        <v>35</v>
      </c>
      <c r="P62" s="373">
        <f t="shared" si="28"/>
        <v>0</v>
      </c>
      <c r="Q62" s="373">
        <f t="shared" si="28"/>
        <v>0</v>
      </c>
      <c r="R62" s="373">
        <f t="shared" si="28"/>
        <v>0</v>
      </c>
      <c r="S62" s="373">
        <f t="shared" si="28"/>
        <v>0</v>
      </c>
      <c r="T62" s="373">
        <f t="shared" si="28"/>
        <v>0</v>
      </c>
      <c r="U62" s="373">
        <f t="shared" si="28"/>
        <v>0</v>
      </c>
      <c r="V62" s="373">
        <f t="shared" si="28"/>
        <v>0</v>
      </c>
      <c r="W62" s="373">
        <f t="shared" si="28"/>
        <v>0</v>
      </c>
      <c r="Y62" s="373">
        <f t="shared" si="56"/>
        <v>0</v>
      </c>
      <c r="Z62" s="373">
        <f t="shared" si="57"/>
        <v>0</v>
      </c>
    </row>
    <row r="63" spans="4:26" ht="66" x14ac:dyDescent="0.25">
      <c r="D63" s="107" t="str">
        <f t="shared" ca="1" si="53"/>
        <v>1.36</v>
      </c>
      <c r="E63" s="224" t="s">
        <v>23</v>
      </c>
      <c r="F63" s="227" t="s">
        <v>86</v>
      </c>
      <c r="G63" s="225"/>
      <c r="H63" s="93" t="s">
        <v>47</v>
      </c>
      <c r="I63" s="400"/>
      <c r="L63" s="374">
        <f t="shared" si="54"/>
        <v>1</v>
      </c>
      <c r="M63" s="374">
        <f t="shared" si="55"/>
        <v>0</v>
      </c>
      <c r="N63" s="401">
        <f ca="1">MAX(N$15:OFFSET(N63,-1,0))+1</f>
        <v>36</v>
      </c>
      <c r="P63" s="373">
        <f t="shared" si="28"/>
        <v>0</v>
      </c>
      <c r="Q63" s="373">
        <f t="shared" si="28"/>
        <v>0</v>
      </c>
      <c r="R63" s="373">
        <f t="shared" si="28"/>
        <v>0</v>
      </c>
      <c r="S63" s="373">
        <f t="shared" si="28"/>
        <v>0</v>
      </c>
      <c r="T63" s="373">
        <f t="shared" si="28"/>
        <v>0</v>
      </c>
      <c r="U63" s="373">
        <f t="shared" si="28"/>
        <v>0</v>
      </c>
      <c r="V63" s="373">
        <f t="shared" si="28"/>
        <v>0</v>
      </c>
      <c r="W63" s="373">
        <f t="shared" si="28"/>
        <v>0</v>
      </c>
      <c r="Y63" s="373">
        <f t="shared" si="56"/>
        <v>0</v>
      </c>
      <c r="Z63" s="373">
        <f t="shared" si="57"/>
        <v>0</v>
      </c>
    </row>
    <row r="64" spans="4:26" ht="92.4" x14ac:dyDescent="0.25">
      <c r="D64" s="107" t="str">
        <f t="shared" ca="1" si="53"/>
        <v>1.37</v>
      </c>
      <c r="E64" s="224" t="s">
        <v>23</v>
      </c>
      <c r="F64" s="217" t="s">
        <v>87</v>
      </c>
      <c r="G64" s="225"/>
      <c r="H64" s="93" t="s">
        <v>47</v>
      </c>
      <c r="I64" s="400"/>
      <c r="L64" s="374">
        <f t="shared" si="54"/>
        <v>1</v>
      </c>
      <c r="M64" s="374">
        <f t="shared" si="55"/>
        <v>0</v>
      </c>
      <c r="N64" s="401">
        <f ca="1">MAX(N$15:OFFSET(N64,-1,0))+1</f>
        <v>37</v>
      </c>
      <c r="P64" s="373">
        <f t="shared" si="28"/>
        <v>0</v>
      </c>
      <c r="Q64" s="373">
        <f t="shared" si="28"/>
        <v>0</v>
      </c>
      <c r="R64" s="373">
        <f t="shared" si="28"/>
        <v>0</v>
      </c>
      <c r="S64" s="373">
        <f t="shared" si="28"/>
        <v>0</v>
      </c>
      <c r="T64" s="373">
        <f t="shared" si="28"/>
        <v>0</v>
      </c>
      <c r="U64" s="373">
        <f t="shared" si="28"/>
        <v>0</v>
      </c>
      <c r="V64" s="373">
        <f t="shared" si="28"/>
        <v>0</v>
      </c>
      <c r="W64" s="373">
        <f t="shared" si="28"/>
        <v>0</v>
      </c>
      <c r="Y64" s="373">
        <f t="shared" si="56"/>
        <v>0</v>
      </c>
      <c r="Z64" s="373">
        <f t="shared" si="57"/>
        <v>0</v>
      </c>
    </row>
    <row r="65" spans="4:26" ht="52.8" x14ac:dyDescent="0.25">
      <c r="D65" s="107" t="str">
        <f ca="1">CONCATENATE($A$1,".",N65)</f>
        <v>1.38</v>
      </c>
      <c r="E65" s="224" t="s">
        <v>23</v>
      </c>
      <c r="F65" s="217" t="s">
        <v>88</v>
      </c>
      <c r="G65" s="225"/>
      <c r="H65" s="93" t="s">
        <v>47</v>
      </c>
      <c r="I65" s="399"/>
      <c r="L65" s="374">
        <f>IF(AND(OR(E65="V1",E65="V2",E65="V3"),G65=""),1,0)</f>
        <v>1</v>
      </c>
      <c r="M65" s="374">
        <f>IF(OR(AND(E65="V1",G65="Ei"),(AND(E65="V1",G65="Osittain"))),1,0)</f>
        <v>0</v>
      </c>
      <c r="N65" s="401">
        <f ca="1">MAX(N$15:OFFSET(N65,-1,0))+1</f>
        <v>38</v>
      </c>
      <c r="P65" s="373">
        <f t="shared" si="28"/>
        <v>0</v>
      </c>
      <c r="Q65" s="373">
        <f t="shared" si="28"/>
        <v>0</v>
      </c>
      <c r="R65" s="373">
        <f t="shared" si="28"/>
        <v>0</v>
      </c>
      <c r="S65" s="373">
        <f t="shared" si="28"/>
        <v>0</v>
      </c>
      <c r="T65" s="373">
        <f t="shared" si="28"/>
        <v>0</v>
      </c>
      <c r="U65" s="373">
        <f t="shared" si="28"/>
        <v>0</v>
      </c>
      <c r="V65" s="373">
        <f t="shared" si="28"/>
        <v>0</v>
      </c>
      <c r="W65" s="373">
        <f t="shared" si="28"/>
        <v>0</v>
      </c>
      <c r="Y65" s="373">
        <f>IF(E65="V2",1,0)</f>
        <v>0</v>
      </c>
      <c r="Z65" s="373">
        <f>IF(E65="V3",1,0)</f>
        <v>0</v>
      </c>
    </row>
    <row r="66" spans="4:26" ht="198" x14ac:dyDescent="0.25">
      <c r="D66" s="107" t="str">
        <f t="shared" ref="D66" ca="1" si="58">CONCATENATE($A$1,".",N66)</f>
        <v>1.39</v>
      </c>
      <c r="E66" s="224" t="s">
        <v>25</v>
      </c>
      <c r="F66" s="217" t="s">
        <v>89</v>
      </c>
      <c r="G66" s="225"/>
      <c r="H66" s="93" t="s">
        <v>47</v>
      </c>
      <c r="I66" s="400"/>
      <c r="L66" s="374">
        <f t="shared" ref="L66" si="59">IF(AND(OR(E66="V1",E66="V2",E66="V3"),G66=""),1,0)</f>
        <v>1</v>
      </c>
      <c r="M66" s="374">
        <f t="shared" ref="M66" si="60">IF(OR(AND(E66="V1",G66="Ei"),(AND(E66="V1",G66="Osittain"))),1,0)</f>
        <v>0</v>
      </c>
      <c r="N66" s="401">
        <f ca="1">MAX(N$15:OFFSET(N66,-1,0))+1</f>
        <v>39</v>
      </c>
      <c r="P66" s="373">
        <f t="shared" si="28"/>
        <v>0</v>
      </c>
      <c r="Q66" s="373">
        <f t="shared" si="28"/>
        <v>0</v>
      </c>
      <c r="R66" s="373">
        <f t="shared" si="28"/>
        <v>0</v>
      </c>
      <c r="S66" s="373">
        <f t="shared" si="28"/>
        <v>0</v>
      </c>
      <c r="T66" s="373">
        <f t="shared" si="28"/>
        <v>0</v>
      </c>
      <c r="U66" s="373">
        <f t="shared" si="28"/>
        <v>0</v>
      </c>
      <c r="V66" s="373">
        <f t="shared" si="28"/>
        <v>0</v>
      </c>
      <c r="W66" s="373">
        <f t="shared" si="28"/>
        <v>0</v>
      </c>
      <c r="Y66" s="373">
        <f t="shared" ref="Y66" si="61">IF(E66="V2",1,0)</f>
        <v>1</v>
      </c>
      <c r="Z66" s="373">
        <f t="shared" ref="Z66" si="62">IF(E66="V3",1,0)</f>
        <v>0</v>
      </c>
    </row>
    <row r="67" spans="4:26" ht="39.6" x14ac:dyDescent="0.25">
      <c r="D67" s="107" t="str">
        <f t="shared" ca="1" si="41"/>
        <v>1.40</v>
      </c>
      <c r="E67" s="224" t="s">
        <v>23</v>
      </c>
      <c r="F67" s="230" t="s">
        <v>90</v>
      </c>
      <c r="G67" s="225"/>
      <c r="H67" s="93" t="s">
        <v>47</v>
      </c>
      <c r="I67" s="399"/>
      <c r="L67" s="374">
        <f t="shared" ref="L67:L74" si="63">IF(AND(OR(E67="V1",E67="V2",E67="V3"),G67=""),1,0)</f>
        <v>1</v>
      </c>
      <c r="M67" s="374">
        <f t="shared" ref="M67:M74" si="64">IF(OR(AND(E67="V1",G67="Ei"),(AND(E67="V1",G67="Osittain"))),1,0)</f>
        <v>0</v>
      </c>
      <c r="N67" s="401">
        <f ca="1">MAX(N$15:OFFSET(N67,-1,0))+1</f>
        <v>40</v>
      </c>
      <c r="P67" s="373">
        <f t="shared" si="28"/>
        <v>0</v>
      </c>
      <c r="Q67" s="373">
        <f t="shared" si="28"/>
        <v>0</v>
      </c>
      <c r="R67" s="373">
        <f t="shared" si="28"/>
        <v>0</v>
      </c>
      <c r="S67" s="373">
        <f t="shared" si="28"/>
        <v>0</v>
      </c>
      <c r="T67" s="373">
        <f t="shared" si="28"/>
        <v>0</v>
      </c>
      <c r="U67" s="373">
        <f t="shared" si="28"/>
        <v>0</v>
      </c>
      <c r="V67" s="373">
        <f t="shared" si="28"/>
        <v>0</v>
      </c>
      <c r="W67" s="373">
        <f t="shared" si="28"/>
        <v>0</v>
      </c>
      <c r="Y67" s="373">
        <f t="shared" si="44"/>
        <v>0</v>
      </c>
      <c r="Z67" s="373">
        <f t="shared" si="45"/>
        <v>0</v>
      </c>
    </row>
    <row r="68" spans="4:26" ht="39.6" x14ac:dyDescent="0.25">
      <c r="D68" s="107" t="str">
        <f ca="1">CONCATENATE($A$1,".",N68)</f>
        <v>1.41</v>
      </c>
      <c r="E68" s="224" t="s">
        <v>25</v>
      </c>
      <c r="F68" s="230" t="s">
        <v>91</v>
      </c>
      <c r="G68" s="225"/>
      <c r="H68" s="93" t="s">
        <v>47</v>
      </c>
      <c r="I68" s="399"/>
      <c r="J68" s="371" t="s">
        <v>92</v>
      </c>
      <c r="L68" s="374">
        <f>IF(AND(OR(E68="V1",E68="V2",E68="V3"),G68=""),1,0)</f>
        <v>1</v>
      </c>
      <c r="M68" s="374">
        <f>IF(OR(AND(E68="V1",G68="Ei"),(AND(E68="V1",G68="Osittain"))),1,0)</f>
        <v>0</v>
      </c>
      <c r="N68" s="401">
        <f ca="1">MAX(N$15:OFFSET(N68,-1,0))+1</f>
        <v>41</v>
      </c>
      <c r="P68" s="373">
        <f t="shared" si="28"/>
        <v>0</v>
      </c>
      <c r="Q68" s="373">
        <f t="shared" si="28"/>
        <v>0</v>
      </c>
      <c r="R68" s="373">
        <f t="shared" si="28"/>
        <v>0</v>
      </c>
      <c r="S68" s="373">
        <f t="shared" si="28"/>
        <v>0</v>
      </c>
      <c r="T68" s="373">
        <f t="shared" si="28"/>
        <v>0</v>
      </c>
      <c r="U68" s="373">
        <f t="shared" si="28"/>
        <v>0</v>
      </c>
      <c r="V68" s="373">
        <f t="shared" si="28"/>
        <v>0</v>
      </c>
      <c r="W68" s="373">
        <f t="shared" si="28"/>
        <v>0</v>
      </c>
      <c r="Y68" s="373">
        <f>IF(E68="V2",1,0)</f>
        <v>1</v>
      </c>
      <c r="Z68" s="373">
        <f>IF(E68="V3",1,0)</f>
        <v>0</v>
      </c>
    </row>
    <row r="69" spans="4:26" ht="39.6" x14ac:dyDescent="0.25">
      <c r="D69" s="107" t="str">
        <f ca="1">CONCATENATE($A$1,".",N69)</f>
        <v>1.42</v>
      </c>
      <c r="E69" s="224" t="s">
        <v>25</v>
      </c>
      <c r="F69" s="300" t="s">
        <v>93</v>
      </c>
      <c r="G69" s="225"/>
      <c r="H69" s="93" t="s">
        <v>47</v>
      </c>
      <c r="I69" s="399"/>
      <c r="L69" s="374">
        <f>IF(AND(OR(E69="V1",E69="V2",E69="V3"),G69=""),1,0)</f>
        <v>1</v>
      </c>
      <c r="M69" s="374">
        <f>IF(OR(AND(E69="V1",G69="Ei"),(AND(E69="V1",G69="Osittain"))),1,0)</f>
        <v>0</v>
      </c>
      <c r="N69" s="401">
        <f ca="1">MAX(N$15:OFFSET(N69,-1,0))+1</f>
        <v>42</v>
      </c>
      <c r="P69" s="373">
        <f t="shared" si="28"/>
        <v>0</v>
      </c>
      <c r="Q69" s="373">
        <f t="shared" si="28"/>
        <v>0</v>
      </c>
      <c r="R69" s="373">
        <f t="shared" si="28"/>
        <v>0</v>
      </c>
      <c r="S69" s="373">
        <f t="shared" si="28"/>
        <v>0</v>
      </c>
      <c r="T69" s="373">
        <f t="shared" si="28"/>
        <v>0</v>
      </c>
      <c r="U69" s="373">
        <f t="shared" si="28"/>
        <v>0</v>
      </c>
      <c r="V69" s="373">
        <f t="shared" si="28"/>
        <v>0</v>
      </c>
      <c r="W69" s="373">
        <f t="shared" si="28"/>
        <v>0</v>
      </c>
      <c r="Y69" s="373">
        <f>IF(E69="V2",1,0)</f>
        <v>1</v>
      </c>
      <c r="Z69" s="373">
        <f>IF(E69="V3",1,0)</f>
        <v>0</v>
      </c>
    </row>
    <row r="70" spans="4:26" ht="52.8" x14ac:dyDescent="0.25">
      <c r="D70" s="107" t="str">
        <f t="shared" ref="D70:D71" ca="1" si="65">CONCATENATE($A$1,".",N70)</f>
        <v>1.43</v>
      </c>
      <c r="E70" s="224" t="s">
        <v>25</v>
      </c>
      <c r="F70" s="299" t="s">
        <v>94</v>
      </c>
      <c r="G70" s="225"/>
      <c r="H70" s="93" t="s">
        <v>47</v>
      </c>
      <c r="I70" s="400"/>
      <c r="L70" s="374">
        <f t="shared" ref="L70:L71" si="66">IF(AND(OR(E70="V1",E70="V2",E70="V3"),G70=""),1,0)</f>
        <v>1</v>
      </c>
      <c r="M70" s="374">
        <f t="shared" ref="M70:M71" si="67">IF(OR(AND(E70="V1",G70="Ei"),(AND(E70="V1",G70="Osittain"))),1,0)</f>
        <v>0</v>
      </c>
      <c r="N70" s="401">
        <f ca="1">MAX(N$15:OFFSET(N70,-1,0))+1</f>
        <v>43</v>
      </c>
      <c r="P70" s="373">
        <f t="shared" si="28"/>
        <v>0</v>
      </c>
      <c r="Q70" s="373">
        <f t="shared" si="28"/>
        <v>0</v>
      </c>
      <c r="R70" s="373">
        <f t="shared" si="28"/>
        <v>0</v>
      </c>
      <c r="S70" s="373">
        <f t="shared" si="28"/>
        <v>0</v>
      </c>
      <c r="T70" s="373">
        <f t="shared" si="28"/>
        <v>0</v>
      </c>
      <c r="U70" s="373">
        <f t="shared" si="28"/>
        <v>0</v>
      </c>
      <c r="V70" s="373">
        <f t="shared" si="28"/>
        <v>0</v>
      </c>
      <c r="W70" s="373">
        <f t="shared" si="28"/>
        <v>0</v>
      </c>
      <c r="Y70" s="373">
        <f t="shared" ref="Y70:Y71" si="68">IF(E70="V2",1,0)</f>
        <v>1</v>
      </c>
      <c r="Z70" s="373">
        <f t="shared" ref="Z70:Z71" si="69">IF(E70="V3",1,0)</f>
        <v>0</v>
      </c>
    </row>
    <row r="71" spans="4:26" ht="171.6" x14ac:dyDescent="0.25">
      <c r="D71" s="107" t="str">
        <f t="shared" ca="1" si="65"/>
        <v>1.44</v>
      </c>
      <c r="E71" s="224" t="s">
        <v>25</v>
      </c>
      <c r="F71" s="217" t="s">
        <v>95</v>
      </c>
      <c r="G71" s="225"/>
      <c r="H71" s="93" t="s">
        <v>47</v>
      </c>
      <c r="I71" s="399"/>
      <c r="J71" s="371" t="s">
        <v>96</v>
      </c>
      <c r="L71" s="374">
        <f t="shared" si="66"/>
        <v>1</v>
      </c>
      <c r="M71" s="374">
        <f t="shared" si="67"/>
        <v>0</v>
      </c>
      <c r="N71" s="401">
        <f ca="1">MAX(N$15:OFFSET(N71,-1,0))+1</f>
        <v>44</v>
      </c>
      <c r="P71" s="373">
        <f t="shared" si="28"/>
        <v>0</v>
      </c>
      <c r="Q71" s="373">
        <f t="shared" si="28"/>
        <v>0</v>
      </c>
      <c r="R71" s="373">
        <f t="shared" si="28"/>
        <v>0</v>
      </c>
      <c r="S71" s="373">
        <f t="shared" si="28"/>
        <v>0</v>
      </c>
      <c r="T71" s="373">
        <f t="shared" si="28"/>
        <v>0</v>
      </c>
      <c r="U71" s="373">
        <f t="shared" si="28"/>
        <v>0</v>
      </c>
      <c r="V71" s="373">
        <f t="shared" si="28"/>
        <v>0</v>
      </c>
      <c r="W71" s="373">
        <f t="shared" si="28"/>
        <v>0</v>
      </c>
      <c r="Y71" s="373">
        <f t="shared" si="68"/>
        <v>1</v>
      </c>
      <c r="Z71" s="373">
        <f t="shared" si="69"/>
        <v>0</v>
      </c>
    </row>
    <row r="72" spans="4:26" ht="211.2" x14ac:dyDescent="0.25">
      <c r="D72" s="107" t="str">
        <f ca="1">CONCATENATE($A$1,".",N72)</f>
        <v>1.45</v>
      </c>
      <c r="E72" s="224" t="s">
        <v>25</v>
      </c>
      <c r="F72" s="217" t="s">
        <v>97</v>
      </c>
      <c r="G72" s="225"/>
      <c r="H72" s="93" t="s">
        <v>47</v>
      </c>
      <c r="I72" s="399"/>
      <c r="L72" s="374">
        <f>IF(AND(OR(E72="V1",E72="V2",E72="V3"),G72=""),1,0)</f>
        <v>1</v>
      </c>
      <c r="M72" s="374">
        <f>IF(OR(AND(E72="V1",G72="Ei"),(AND(E72="V1",G72="Osittain"))),1,0)</f>
        <v>0</v>
      </c>
      <c r="N72" s="401">
        <f ca="1">MAX(N$15:OFFSET(N72,-1,0))+1</f>
        <v>45</v>
      </c>
      <c r="P72" s="373">
        <f t="shared" si="28"/>
        <v>0</v>
      </c>
      <c r="Q72" s="373">
        <f t="shared" si="28"/>
        <v>0</v>
      </c>
      <c r="R72" s="373">
        <f t="shared" si="28"/>
        <v>0</v>
      </c>
      <c r="S72" s="373">
        <f t="shared" si="28"/>
        <v>0</v>
      </c>
      <c r="T72" s="373">
        <f t="shared" si="28"/>
        <v>0</v>
      </c>
      <c r="U72" s="373">
        <f t="shared" si="28"/>
        <v>0</v>
      </c>
      <c r="V72" s="373">
        <f t="shared" si="28"/>
        <v>0</v>
      </c>
      <c r="W72" s="373">
        <f t="shared" si="28"/>
        <v>0</v>
      </c>
      <c r="Y72" s="373">
        <f>IF(E72="V2",1,0)</f>
        <v>1</v>
      </c>
      <c r="Z72" s="373">
        <f>IF(E72="V3",1,0)</f>
        <v>0</v>
      </c>
    </row>
    <row r="73" spans="4:26" ht="27.6" x14ac:dyDescent="0.25">
      <c r="D73" s="107" t="str">
        <f ca="1">CONCATENATE($A$1,".",N73)</f>
        <v>1.46</v>
      </c>
      <c r="E73" s="224" t="s">
        <v>25</v>
      </c>
      <c r="F73" s="215" t="s">
        <v>57</v>
      </c>
      <c r="G73" s="225"/>
      <c r="H73" s="93" t="s">
        <v>47</v>
      </c>
      <c r="I73" s="399"/>
      <c r="L73" s="374">
        <f>IF(AND(OR(E73="V1",E73="V2",E73="V3"),G73=""),1,0)</f>
        <v>1</v>
      </c>
      <c r="M73" s="374">
        <f>IF(OR(AND(E73="V1",G73="Ei"),(AND(E73="V1",G73="Osittain"))),1,0)</f>
        <v>0</v>
      </c>
      <c r="N73" s="401">
        <f ca="1">MAX(N$15:OFFSET(N73,-1,0))+1</f>
        <v>46</v>
      </c>
      <c r="P73" s="373">
        <f t="shared" si="28"/>
        <v>0</v>
      </c>
      <c r="Q73" s="373">
        <f t="shared" si="28"/>
        <v>0</v>
      </c>
      <c r="R73" s="373">
        <f t="shared" si="28"/>
        <v>0</v>
      </c>
      <c r="S73" s="373">
        <f t="shared" si="28"/>
        <v>0</v>
      </c>
      <c r="T73" s="373">
        <f t="shared" si="28"/>
        <v>0</v>
      </c>
      <c r="U73" s="373">
        <f t="shared" si="28"/>
        <v>0</v>
      </c>
      <c r="V73" s="373">
        <f t="shared" si="28"/>
        <v>0</v>
      </c>
      <c r="W73" s="373">
        <f t="shared" si="28"/>
        <v>0</v>
      </c>
      <c r="Y73" s="373">
        <f>IF(E73="V2",1,0)</f>
        <v>1</v>
      </c>
      <c r="Z73" s="373">
        <f>IF(E73="V3",1,0)</f>
        <v>0</v>
      </c>
    </row>
    <row r="74" spans="4:26" ht="27.6" x14ac:dyDescent="0.25">
      <c r="D74" s="107" t="str">
        <f t="shared" ca="1" si="41"/>
        <v>1.47</v>
      </c>
      <c r="E74" s="224" t="s">
        <v>25</v>
      </c>
      <c r="F74" s="215" t="s">
        <v>57</v>
      </c>
      <c r="G74" s="225"/>
      <c r="H74" s="93" t="s">
        <v>47</v>
      </c>
      <c r="I74" s="399"/>
      <c r="L74" s="374">
        <f t="shared" si="63"/>
        <v>1</v>
      </c>
      <c r="M74" s="374">
        <f t="shared" si="64"/>
        <v>0</v>
      </c>
      <c r="N74" s="401">
        <f ca="1">MAX(N$15:OFFSET(N74,-1,0))+1</f>
        <v>47</v>
      </c>
      <c r="P74" s="373">
        <f t="shared" si="28"/>
        <v>0</v>
      </c>
      <c r="Q74" s="373">
        <f t="shared" si="28"/>
        <v>0</v>
      </c>
      <c r="R74" s="373">
        <f t="shared" si="28"/>
        <v>0</v>
      </c>
      <c r="S74" s="373">
        <f t="shared" si="28"/>
        <v>0</v>
      </c>
      <c r="T74" s="373">
        <f t="shared" si="28"/>
        <v>0</v>
      </c>
      <c r="U74" s="373">
        <f t="shared" si="28"/>
        <v>0</v>
      </c>
      <c r="V74" s="373">
        <f t="shared" si="28"/>
        <v>0</v>
      </c>
      <c r="W74" s="373">
        <f t="shared" si="28"/>
        <v>0</v>
      </c>
      <c r="Y74" s="373">
        <f t="shared" si="44"/>
        <v>1</v>
      </c>
      <c r="Z74" s="373">
        <f t="shared" si="45"/>
        <v>0</v>
      </c>
    </row>
    <row r="75" spans="4:26" ht="28.95" customHeight="1" x14ac:dyDescent="0.25">
      <c r="D75" s="361" t="s">
        <v>98</v>
      </c>
      <c r="E75" s="317"/>
      <c r="F75" s="358"/>
      <c r="G75" s="45"/>
      <c r="H75" s="93"/>
      <c r="I75" s="399"/>
      <c r="N75" s="401"/>
    </row>
    <row r="76" spans="4:26" ht="79.2" x14ac:dyDescent="0.25">
      <c r="D76" s="107" t="str">
        <f ca="1">CONCATENATE($A$1,".",N76)</f>
        <v>1.48</v>
      </c>
      <c r="E76" s="224" t="s">
        <v>23</v>
      </c>
      <c r="F76" s="227" t="s">
        <v>99</v>
      </c>
      <c r="G76" s="225"/>
      <c r="H76" s="93" t="s">
        <v>47</v>
      </c>
      <c r="I76" s="400"/>
      <c r="J76" s="371" t="s">
        <v>100</v>
      </c>
      <c r="L76" s="374">
        <f>IF(AND(OR(E76="V1",E76="V2",E76="V3"),G76=""),1,0)</f>
        <v>1</v>
      </c>
      <c r="M76" s="374">
        <f>IF(OR(AND(E76="V1",G76="Ei"),(AND(E76="V1",G76="Osittain"))),1,0)</f>
        <v>0</v>
      </c>
      <c r="N76" s="401">
        <f ca="1">MAX(N$15:OFFSET(N76,-1,0))+1</f>
        <v>48</v>
      </c>
      <c r="P76" s="373">
        <f t="shared" ref="P76:W78" si="70">IF(AND($E76=P$2,$G76=P$3),1,0)</f>
        <v>0</v>
      </c>
      <c r="Q76" s="373">
        <f t="shared" si="70"/>
        <v>0</v>
      </c>
      <c r="R76" s="373">
        <f t="shared" si="70"/>
        <v>0</v>
      </c>
      <c r="S76" s="373">
        <f t="shared" si="70"/>
        <v>0</v>
      </c>
      <c r="T76" s="373">
        <f t="shared" si="70"/>
        <v>0</v>
      </c>
      <c r="U76" s="373">
        <f t="shared" si="70"/>
        <v>0</v>
      </c>
      <c r="V76" s="373">
        <f t="shared" si="70"/>
        <v>0</v>
      </c>
      <c r="W76" s="373">
        <f t="shared" si="70"/>
        <v>0</v>
      </c>
      <c r="Y76" s="373">
        <f>IF(E76="V2",1,0)</f>
        <v>0</v>
      </c>
      <c r="Z76" s="373">
        <f>IF(E76="V3",1,0)</f>
        <v>0</v>
      </c>
    </row>
    <row r="77" spans="4:26" ht="79.2" x14ac:dyDescent="0.25">
      <c r="D77" s="107" t="str">
        <f ca="1">CONCATENATE($A$1,".",N77)</f>
        <v>1.49</v>
      </c>
      <c r="E77" s="224" t="s">
        <v>23</v>
      </c>
      <c r="F77" s="298" t="s">
        <v>101</v>
      </c>
      <c r="G77" s="225"/>
      <c r="H77" s="93" t="s">
        <v>47</v>
      </c>
      <c r="I77" s="399"/>
      <c r="L77" s="374">
        <f>IF(AND(OR(E77="V1",E77="V2",E77="V3"),G77=""),1,0)</f>
        <v>1</v>
      </c>
      <c r="M77" s="374">
        <f>IF(OR(AND(E77="V1",G77="Ei"),(AND(E77="V1",G77="Osittain"))),1,0)</f>
        <v>0</v>
      </c>
      <c r="N77" s="401">
        <f ca="1">MAX(N$15:OFFSET(N77,-1,0))+1</f>
        <v>49</v>
      </c>
      <c r="P77" s="373">
        <f t="shared" si="70"/>
        <v>0</v>
      </c>
      <c r="Q77" s="373">
        <f t="shared" si="70"/>
        <v>0</v>
      </c>
      <c r="R77" s="373">
        <f t="shared" si="70"/>
        <v>0</v>
      </c>
      <c r="S77" s="373">
        <f t="shared" si="70"/>
        <v>0</v>
      </c>
      <c r="T77" s="373">
        <f t="shared" si="70"/>
        <v>0</v>
      </c>
      <c r="U77" s="373">
        <f t="shared" si="70"/>
        <v>0</v>
      </c>
      <c r="V77" s="373">
        <f t="shared" si="70"/>
        <v>0</v>
      </c>
      <c r="W77" s="373">
        <f t="shared" si="70"/>
        <v>0</v>
      </c>
      <c r="Y77" s="373">
        <f>IF(E77="V2",1,0)</f>
        <v>0</v>
      </c>
      <c r="Z77" s="373">
        <f>IF(E77="V3",1,0)</f>
        <v>0</v>
      </c>
    </row>
    <row r="78" spans="4:26" ht="52.8" x14ac:dyDescent="0.25">
      <c r="D78" s="107" t="str">
        <f ca="1">CONCATENATE($A$1,".",N78)</f>
        <v>1.50</v>
      </c>
      <c r="E78" s="224" t="s">
        <v>23</v>
      </c>
      <c r="F78" s="300" t="s">
        <v>102</v>
      </c>
      <c r="G78" s="225"/>
      <c r="H78" s="93" t="s">
        <v>47</v>
      </c>
      <c r="I78" s="399"/>
      <c r="L78" s="374">
        <f t="shared" ref="L78" si="71">IF(AND(OR(E78="V1",E78="V2",E78="V3"),G78=""),1,0)</f>
        <v>1</v>
      </c>
      <c r="M78" s="374">
        <f t="shared" ref="M78" si="72">IF(OR(AND(E78="V1",G78="Ei"),(AND(E78="V1",G78="Osittain"))),1,0)</f>
        <v>0</v>
      </c>
      <c r="N78" s="401">
        <f ca="1">MAX(N$15:OFFSET(N78,-1,0))+1</f>
        <v>50</v>
      </c>
      <c r="P78" s="373">
        <f t="shared" si="70"/>
        <v>0</v>
      </c>
      <c r="Q78" s="373">
        <f t="shared" si="70"/>
        <v>0</v>
      </c>
      <c r="R78" s="373">
        <f t="shared" si="70"/>
        <v>0</v>
      </c>
      <c r="S78" s="373">
        <f t="shared" si="70"/>
        <v>0</v>
      </c>
      <c r="T78" s="373">
        <f t="shared" si="70"/>
        <v>0</v>
      </c>
      <c r="U78" s="373">
        <f t="shared" si="70"/>
        <v>0</v>
      </c>
      <c r="V78" s="373">
        <f t="shared" si="70"/>
        <v>0</v>
      </c>
      <c r="W78" s="373">
        <f t="shared" si="70"/>
        <v>0</v>
      </c>
      <c r="Y78" s="373">
        <f>IF(E78="V2",1,0)</f>
        <v>0</v>
      </c>
      <c r="Z78" s="373">
        <f>IF(E78="V3",1,0)</f>
        <v>0</v>
      </c>
    </row>
    <row r="79" spans="4:26" ht="39.6" x14ac:dyDescent="0.25">
      <c r="D79" s="107" t="str">
        <f t="shared" ref="D79:D89" ca="1" si="73">CONCATENATE($A$1,".",N79)</f>
        <v>1.51</v>
      </c>
      <c r="E79" s="224" t="s">
        <v>23</v>
      </c>
      <c r="F79" s="217" t="s">
        <v>103</v>
      </c>
      <c r="G79" s="225"/>
      <c r="H79" s="93" t="s">
        <v>47</v>
      </c>
      <c r="I79" s="399"/>
      <c r="L79" s="374">
        <f t="shared" ref="L79:L89" si="74">IF(AND(OR(E79="V1",E79="V2",E79="V3"),G79=""),1,0)</f>
        <v>1</v>
      </c>
      <c r="M79" s="374">
        <f t="shared" ref="M79:M89" si="75">IF(OR(AND(E79="V1",G79="Ei"),(AND(E79="V1",G79="Osittain"))),1,0)</f>
        <v>0</v>
      </c>
      <c r="N79" s="401">
        <f ca="1">MAX(N$15:OFFSET(N79,-1,0))+1</f>
        <v>51</v>
      </c>
      <c r="P79" s="373">
        <f t="shared" si="28"/>
        <v>0</v>
      </c>
      <c r="Q79" s="373">
        <f t="shared" si="28"/>
        <v>0</v>
      </c>
      <c r="R79" s="373">
        <f t="shared" si="28"/>
        <v>0</v>
      </c>
      <c r="S79" s="373">
        <f t="shared" si="28"/>
        <v>0</v>
      </c>
      <c r="T79" s="373">
        <f t="shared" si="28"/>
        <v>0</v>
      </c>
      <c r="U79" s="373">
        <f t="shared" si="28"/>
        <v>0</v>
      </c>
      <c r="V79" s="373">
        <f t="shared" si="28"/>
        <v>0</v>
      </c>
      <c r="W79" s="373">
        <f t="shared" ref="W79:W90" si="76">IF(AND($E79=W$2,$G79=W$3),1,0)</f>
        <v>0</v>
      </c>
      <c r="Y79" s="373">
        <f t="shared" ref="Y79:Y89" si="77">IF(E79="V2",1,0)</f>
        <v>0</v>
      </c>
      <c r="Z79" s="373">
        <f t="shared" ref="Z79:Z89" si="78">IF(E79="V3",1,0)</f>
        <v>0</v>
      </c>
    </row>
    <row r="80" spans="4:26" ht="79.2" x14ac:dyDescent="0.25">
      <c r="D80" s="107" t="str">
        <f ca="1">CONCATENATE($A$1,".",N80)</f>
        <v>1.52</v>
      </c>
      <c r="E80" s="224" t="s">
        <v>23</v>
      </c>
      <c r="F80" s="230" t="s">
        <v>104</v>
      </c>
      <c r="G80" s="225"/>
      <c r="H80" s="93" t="s">
        <v>47</v>
      </c>
      <c r="I80" s="399"/>
      <c r="L80" s="374">
        <f>IF(AND(OR(E80="V1",E80="V2",E80="V3"),G80=""),1,0)</f>
        <v>1</v>
      </c>
      <c r="M80" s="374">
        <f>IF(OR(AND(E80="V1",G80="Ei"),(AND(E80="V1",G80="Osittain"))),1,0)</f>
        <v>0</v>
      </c>
      <c r="N80" s="401">
        <f ca="1">MAX(N$15:OFFSET(N80,-1,0))+1</f>
        <v>52</v>
      </c>
      <c r="P80" s="373">
        <f t="shared" ref="P80:W82" si="79">IF(AND($E80=P$2,$G80=P$3),1,0)</f>
        <v>0</v>
      </c>
      <c r="Q80" s="373">
        <f t="shared" si="79"/>
        <v>0</v>
      </c>
      <c r="R80" s="373">
        <f t="shared" si="79"/>
        <v>0</v>
      </c>
      <c r="S80" s="373">
        <f t="shared" si="79"/>
        <v>0</v>
      </c>
      <c r="T80" s="373">
        <f t="shared" si="79"/>
        <v>0</v>
      </c>
      <c r="U80" s="373">
        <f t="shared" si="79"/>
        <v>0</v>
      </c>
      <c r="V80" s="373">
        <f t="shared" si="79"/>
        <v>0</v>
      </c>
      <c r="W80" s="373">
        <f t="shared" si="79"/>
        <v>0</v>
      </c>
      <c r="Y80" s="373">
        <f>IF(E80="V2",1,0)</f>
        <v>0</v>
      </c>
      <c r="Z80" s="373">
        <f>IF(E80="V3",1,0)</f>
        <v>0</v>
      </c>
    </row>
    <row r="81" spans="3:26" ht="66" x14ac:dyDescent="0.25">
      <c r="D81" s="107" t="str">
        <f t="shared" ref="D81" ca="1" si="80">CONCATENATE($A$1,".",N81)</f>
        <v>1.53</v>
      </c>
      <c r="E81" s="224" t="s">
        <v>23</v>
      </c>
      <c r="F81" s="230" t="s">
        <v>105</v>
      </c>
      <c r="G81" s="225"/>
      <c r="H81" s="93" t="s">
        <v>47</v>
      </c>
      <c r="I81" s="399"/>
      <c r="L81" s="374">
        <f t="shared" ref="L81" si="81">IF(AND(OR(E81="V1",E81="V2",E81="V3"),G81=""),1,0)</f>
        <v>1</v>
      </c>
      <c r="M81" s="374">
        <f t="shared" ref="M81" si="82">IF(OR(AND(E81="V1",G81="Ei"),(AND(E81="V1",G81="Osittain"))),1,0)</f>
        <v>0</v>
      </c>
      <c r="N81" s="401">
        <f ca="1">MAX(N$15:OFFSET(N81,-1,0))+1</f>
        <v>53</v>
      </c>
      <c r="P81" s="373">
        <f t="shared" si="79"/>
        <v>0</v>
      </c>
      <c r="Q81" s="373">
        <f t="shared" si="79"/>
        <v>0</v>
      </c>
      <c r="R81" s="373">
        <f t="shared" si="79"/>
        <v>0</v>
      </c>
      <c r="S81" s="373">
        <f t="shared" si="79"/>
        <v>0</v>
      </c>
      <c r="T81" s="373">
        <f t="shared" si="79"/>
        <v>0</v>
      </c>
      <c r="U81" s="373">
        <f t="shared" si="79"/>
        <v>0</v>
      </c>
      <c r="V81" s="373">
        <f t="shared" si="79"/>
        <v>0</v>
      </c>
      <c r="W81" s="373">
        <f t="shared" si="79"/>
        <v>0</v>
      </c>
      <c r="Y81" s="373">
        <f t="shared" ref="Y81" si="83">IF(E81="V2",1,0)</f>
        <v>0</v>
      </c>
      <c r="Z81" s="373">
        <f t="shared" ref="Z81" si="84">IF(E81="V3",1,0)</f>
        <v>0</v>
      </c>
    </row>
    <row r="82" spans="3:26" ht="118.8" x14ac:dyDescent="0.25">
      <c r="D82" s="107" t="str">
        <f ca="1">CONCATENATE($A$1,".",N82)</f>
        <v>1.54</v>
      </c>
      <c r="E82" s="224" t="s">
        <v>23</v>
      </c>
      <c r="F82" s="227" t="s">
        <v>106</v>
      </c>
      <c r="G82" s="225"/>
      <c r="H82" s="93" t="s">
        <v>47</v>
      </c>
      <c r="I82" s="399"/>
      <c r="L82" s="374">
        <f>IF(AND(OR(E82="V1",E82="V2",E82="V3"),G82=""),1,0)</f>
        <v>1</v>
      </c>
      <c r="M82" s="374">
        <f>IF(OR(AND(E82="V1",G82="Ei"),(AND(E82="V1",G82="Osittain"))),1,0)</f>
        <v>0</v>
      </c>
      <c r="N82" s="401">
        <f ca="1">MAX(N$15:OFFSET(N82,-1,0))+1</f>
        <v>54</v>
      </c>
      <c r="P82" s="373">
        <f t="shared" si="79"/>
        <v>0</v>
      </c>
      <c r="Q82" s="373">
        <f t="shared" si="79"/>
        <v>0</v>
      </c>
      <c r="R82" s="373">
        <f t="shared" si="79"/>
        <v>0</v>
      </c>
      <c r="S82" s="373">
        <f t="shared" si="79"/>
        <v>0</v>
      </c>
      <c r="T82" s="373">
        <f t="shared" si="79"/>
        <v>0</v>
      </c>
      <c r="U82" s="373">
        <f t="shared" si="79"/>
        <v>0</v>
      </c>
      <c r="V82" s="373">
        <f t="shared" si="79"/>
        <v>0</v>
      </c>
      <c r="W82" s="373">
        <f t="shared" si="79"/>
        <v>0</v>
      </c>
      <c r="Y82" s="373">
        <f>IF(E82="V2",1,0)</f>
        <v>0</v>
      </c>
      <c r="Z82" s="373">
        <f>IF(E82="V3",1,0)</f>
        <v>0</v>
      </c>
    </row>
    <row r="83" spans="3:26" ht="290.39999999999998" x14ac:dyDescent="0.25">
      <c r="D83" s="107" t="str">
        <f t="shared" ca="1" si="73"/>
        <v>1.55</v>
      </c>
      <c r="E83" s="224" t="s">
        <v>23</v>
      </c>
      <c r="F83" s="360" t="s">
        <v>107</v>
      </c>
      <c r="G83" s="225"/>
      <c r="H83" s="93" t="s">
        <v>47</v>
      </c>
      <c r="I83" s="399"/>
      <c r="L83" s="374">
        <f t="shared" si="74"/>
        <v>1</v>
      </c>
      <c r="M83" s="374">
        <f t="shared" si="75"/>
        <v>0</v>
      </c>
      <c r="N83" s="401">
        <f ca="1">MAX(N$15:OFFSET(N83,-1,0))+1</f>
        <v>55</v>
      </c>
      <c r="P83" s="373">
        <f t="shared" ref="P83:V90" si="85">IF(AND($E83=P$2,$G83=P$3),1,0)</f>
        <v>0</v>
      </c>
      <c r="Q83" s="373">
        <f t="shared" si="85"/>
        <v>0</v>
      </c>
      <c r="R83" s="373">
        <f t="shared" si="85"/>
        <v>0</v>
      </c>
      <c r="S83" s="373">
        <f t="shared" si="85"/>
        <v>0</v>
      </c>
      <c r="T83" s="373">
        <f t="shared" si="85"/>
        <v>0</v>
      </c>
      <c r="U83" s="373">
        <f t="shared" si="85"/>
        <v>0</v>
      </c>
      <c r="V83" s="373">
        <f t="shared" si="85"/>
        <v>0</v>
      </c>
      <c r="W83" s="373">
        <f t="shared" si="76"/>
        <v>0</v>
      </c>
      <c r="Y83" s="373">
        <f t="shared" si="77"/>
        <v>0</v>
      </c>
      <c r="Z83" s="373">
        <f t="shared" si="78"/>
        <v>0</v>
      </c>
    </row>
    <row r="84" spans="3:26" ht="171.6" x14ac:dyDescent="0.25">
      <c r="D84" s="107" t="str">
        <f t="shared" ca="1" si="73"/>
        <v>1.56</v>
      </c>
      <c r="E84" s="224" t="s">
        <v>23</v>
      </c>
      <c r="F84" s="360" t="s">
        <v>108</v>
      </c>
      <c r="G84" s="225"/>
      <c r="H84" s="93" t="s">
        <v>47</v>
      </c>
      <c r="I84" s="399"/>
      <c r="L84" s="374">
        <f t="shared" si="74"/>
        <v>1</v>
      </c>
      <c r="M84" s="374">
        <f t="shared" si="75"/>
        <v>0</v>
      </c>
      <c r="N84" s="401">
        <f ca="1">MAX(N$15:OFFSET(N84,-1,0))+1</f>
        <v>56</v>
      </c>
      <c r="P84" s="373">
        <f t="shared" si="85"/>
        <v>0</v>
      </c>
      <c r="Q84" s="373">
        <f t="shared" si="85"/>
        <v>0</v>
      </c>
      <c r="R84" s="373">
        <f t="shared" si="85"/>
        <v>0</v>
      </c>
      <c r="S84" s="373">
        <f t="shared" si="85"/>
        <v>0</v>
      </c>
      <c r="T84" s="373">
        <f t="shared" si="85"/>
        <v>0</v>
      </c>
      <c r="U84" s="373">
        <f t="shared" si="85"/>
        <v>0</v>
      </c>
      <c r="V84" s="373">
        <f t="shared" si="85"/>
        <v>0</v>
      </c>
      <c r="W84" s="373">
        <f t="shared" si="76"/>
        <v>0</v>
      </c>
      <c r="Y84" s="373">
        <f t="shared" si="77"/>
        <v>0</v>
      </c>
      <c r="Z84" s="373">
        <f t="shared" si="78"/>
        <v>0</v>
      </c>
    </row>
    <row r="85" spans="3:26" ht="79.2" x14ac:dyDescent="0.25">
      <c r="D85" s="107" t="str">
        <f t="shared" ca="1" si="73"/>
        <v>1.57</v>
      </c>
      <c r="E85" s="224" t="s">
        <v>23</v>
      </c>
      <c r="F85" s="360" t="s">
        <v>109</v>
      </c>
      <c r="G85" s="225"/>
      <c r="H85" s="93" t="s">
        <v>47</v>
      </c>
      <c r="I85" s="399"/>
      <c r="L85" s="374">
        <f t="shared" si="74"/>
        <v>1</v>
      </c>
      <c r="M85" s="374">
        <f t="shared" si="75"/>
        <v>0</v>
      </c>
      <c r="N85" s="401">
        <f ca="1">MAX(N$15:OFFSET(N85,-1,0))+1</f>
        <v>57</v>
      </c>
      <c r="P85" s="373">
        <f t="shared" si="85"/>
        <v>0</v>
      </c>
      <c r="Q85" s="373">
        <f t="shared" si="85"/>
        <v>0</v>
      </c>
      <c r="R85" s="373">
        <f t="shared" si="85"/>
        <v>0</v>
      </c>
      <c r="S85" s="373">
        <f t="shared" si="85"/>
        <v>0</v>
      </c>
      <c r="T85" s="373">
        <f t="shared" si="85"/>
        <v>0</v>
      </c>
      <c r="U85" s="373">
        <f t="shared" si="85"/>
        <v>0</v>
      </c>
      <c r="V85" s="373">
        <f t="shared" si="85"/>
        <v>0</v>
      </c>
      <c r="W85" s="373">
        <f t="shared" si="76"/>
        <v>0</v>
      </c>
      <c r="Y85" s="373">
        <f t="shared" si="77"/>
        <v>0</v>
      </c>
      <c r="Z85" s="373">
        <f t="shared" si="78"/>
        <v>0</v>
      </c>
    </row>
    <row r="86" spans="3:26" ht="118.8" x14ac:dyDescent="0.25">
      <c r="D86" s="107" t="str">
        <f t="shared" ca="1" si="73"/>
        <v>1.58</v>
      </c>
      <c r="E86" s="224" t="s">
        <v>23</v>
      </c>
      <c r="F86" s="360" t="s">
        <v>110</v>
      </c>
      <c r="G86" s="225"/>
      <c r="H86" s="93" t="s">
        <v>47</v>
      </c>
      <c r="I86" s="399"/>
      <c r="L86" s="374">
        <f t="shared" si="74"/>
        <v>1</v>
      </c>
      <c r="M86" s="374">
        <f t="shared" si="75"/>
        <v>0</v>
      </c>
      <c r="N86" s="401">
        <f ca="1">MAX(N$15:OFFSET(N86,-1,0))+1</f>
        <v>58</v>
      </c>
      <c r="P86" s="373">
        <f t="shared" si="85"/>
        <v>0</v>
      </c>
      <c r="Q86" s="373">
        <f t="shared" si="85"/>
        <v>0</v>
      </c>
      <c r="R86" s="373">
        <f t="shared" si="85"/>
        <v>0</v>
      </c>
      <c r="S86" s="373">
        <f t="shared" si="85"/>
        <v>0</v>
      </c>
      <c r="T86" s="373">
        <f t="shared" si="85"/>
        <v>0</v>
      </c>
      <c r="U86" s="373">
        <f t="shared" si="85"/>
        <v>0</v>
      </c>
      <c r="V86" s="373">
        <f t="shared" si="85"/>
        <v>0</v>
      </c>
      <c r="W86" s="373">
        <f t="shared" si="76"/>
        <v>0</v>
      </c>
      <c r="Y86" s="373">
        <f t="shared" si="77"/>
        <v>0</v>
      </c>
      <c r="Z86" s="373">
        <f t="shared" si="78"/>
        <v>0</v>
      </c>
    </row>
    <row r="87" spans="3:26" ht="79.2" x14ac:dyDescent="0.25">
      <c r="D87" s="107" t="str">
        <f t="shared" ca="1" si="73"/>
        <v>1.59</v>
      </c>
      <c r="E87" s="224" t="s">
        <v>23</v>
      </c>
      <c r="F87" s="360" t="s">
        <v>111</v>
      </c>
      <c r="G87" s="225"/>
      <c r="H87" s="93" t="s">
        <v>47</v>
      </c>
      <c r="I87" s="399"/>
      <c r="L87" s="374">
        <f t="shared" si="74"/>
        <v>1</v>
      </c>
      <c r="M87" s="374">
        <f t="shared" si="75"/>
        <v>0</v>
      </c>
      <c r="N87" s="401">
        <f ca="1">MAX(N$15:OFFSET(N87,-1,0))+1</f>
        <v>59</v>
      </c>
      <c r="P87" s="373">
        <f t="shared" si="85"/>
        <v>0</v>
      </c>
      <c r="Q87" s="373">
        <f t="shared" si="85"/>
        <v>0</v>
      </c>
      <c r="R87" s="373">
        <f t="shared" si="85"/>
        <v>0</v>
      </c>
      <c r="S87" s="373">
        <f t="shared" si="85"/>
        <v>0</v>
      </c>
      <c r="T87" s="373">
        <f t="shared" si="85"/>
        <v>0</v>
      </c>
      <c r="U87" s="373">
        <f t="shared" si="85"/>
        <v>0</v>
      </c>
      <c r="V87" s="373">
        <f t="shared" si="85"/>
        <v>0</v>
      </c>
      <c r="W87" s="373">
        <f t="shared" si="76"/>
        <v>0</v>
      </c>
      <c r="Y87" s="373">
        <f t="shared" si="77"/>
        <v>0</v>
      </c>
      <c r="Z87" s="373">
        <f t="shared" si="78"/>
        <v>0</v>
      </c>
    </row>
    <row r="88" spans="3:26" ht="39.6" x14ac:dyDescent="0.25">
      <c r="D88" s="107" t="str">
        <f t="shared" ca="1" si="73"/>
        <v>1.60</v>
      </c>
      <c r="E88" s="224" t="s">
        <v>23</v>
      </c>
      <c r="F88" s="457" t="s">
        <v>112</v>
      </c>
      <c r="G88" s="225"/>
      <c r="H88" s="93" t="s">
        <v>47</v>
      </c>
      <c r="I88" s="399"/>
      <c r="L88" s="374">
        <f t="shared" si="74"/>
        <v>1</v>
      </c>
      <c r="M88" s="374">
        <f t="shared" si="75"/>
        <v>0</v>
      </c>
      <c r="N88" s="401">
        <f ca="1">MAX(N$15:OFFSET(N88,-1,0))+1</f>
        <v>60</v>
      </c>
      <c r="P88" s="373">
        <f t="shared" si="85"/>
        <v>0</v>
      </c>
      <c r="Q88" s="373">
        <f t="shared" si="85"/>
        <v>0</v>
      </c>
      <c r="R88" s="373">
        <f t="shared" si="85"/>
        <v>0</v>
      </c>
      <c r="S88" s="373">
        <f t="shared" si="85"/>
        <v>0</v>
      </c>
      <c r="T88" s="373">
        <f t="shared" si="85"/>
        <v>0</v>
      </c>
      <c r="U88" s="373">
        <f t="shared" si="85"/>
        <v>0</v>
      </c>
      <c r="V88" s="373">
        <f t="shared" si="85"/>
        <v>0</v>
      </c>
      <c r="W88" s="373">
        <f t="shared" si="76"/>
        <v>0</v>
      </c>
      <c r="Y88" s="373">
        <f t="shared" si="77"/>
        <v>0</v>
      </c>
      <c r="Z88" s="373">
        <f t="shared" si="78"/>
        <v>0</v>
      </c>
    </row>
    <row r="89" spans="3:26" ht="52.8" x14ac:dyDescent="0.25">
      <c r="D89" s="107" t="str">
        <f t="shared" ca="1" si="73"/>
        <v>1.61</v>
      </c>
      <c r="E89" s="224" t="s">
        <v>25</v>
      </c>
      <c r="F89" s="230" t="s">
        <v>113</v>
      </c>
      <c r="G89" s="225"/>
      <c r="H89" s="93" t="s">
        <v>47</v>
      </c>
      <c r="I89" s="399"/>
      <c r="L89" s="374">
        <f t="shared" si="74"/>
        <v>1</v>
      </c>
      <c r="M89" s="374">
        <f t="shared" si="75"/>
        <v>0</v>
      </c>
      <c r="N89" s="401">
        <f ca="1">MAX(N$15:OFFSET(N89,-1,0))+1</f>
        <v>61</v>
      </c>
      <c r="P89" s="373">
        <f t="shared" si="85"/>
        <v>0</v>
      </c>
      <c r="Q89" s="373">
        <f t="shared" si="85"/>
        <v>0</v>
      </c>
      <c r="R89" s="373">
        <f t="shared" si="85"/>
        <v>0</v>
      </c>
      <c r="S89" s="373">
        <f t="shared" si="85"/>
        <v>0</v>
      </c>
      <c r="T89" s="373">
        <f t="shared" si="85"/>
        <v>0</v>
      </c>
      <c r="U89" s="373">
        <f t="shared" si="85"/>
        <v>0</v>
      </c>
      <c r="V89" s="373">
        <f t="shared" si="85"/>
        <v>0</v>
      </c>
      <c r="W89" s="373">
        <f t="shared" si="76"/>
        <v>0</v>
      </c>
      <c r="Y89" s="373">
        <f t="shared" si="77"/>
        <v>1</v>
      </c>
      <c r="Z89" s="373">
        <f t="shared" si="78"/>
        <v>0</v>
      </c>
    </row>
    <row r="90" spans="3:26" ht="27.6" x14ac:dyDescent="0.25">
      <c r="D90" s="107" t="str">
        <f t="shared" ref="D90" ca="1" si="86">CONCATENATE($A$1,".",N90)</f>
        <v>1.62</v>
      </c>
      <c r="E90" s="224" t="s">
        <v>25</v>
      </c>
      <c r="F90" s="299" t="s">
        <v>114</v>
      </c>
      <c r="G90" s="225"/>
      <c r="H90" s="93" t="s">
        <v>47</v>
      </c>
      <c r="I90" s="399"/>
      <c r="L90" s="374">
        <f t="shared" ref="L90" si="87">IF(AND(OR(E90="V1",E90="V2",E90="V3"),G90=""),1,0)</f>
        <v>1</v>
      </c>
      <c r="M90" s="374">
        <f t="shared" ref="M90" si="88">IF(OR(AND(E90="V1",G90="Ei"),(AND(E90="V1",G90="Osittain"))),1,0)</f>
        <v>0</v>
      </c>
      <c r="N90" s="401">
        <f ca="1">MAX(N$15:OFFSET(N90,-1,0))+1</f>
        <v>62</v>
      </c>
      <c r="P90" s="373">
        <f t="shared" si="85"/>
        <v>0</v>
      </c>
      <c r="Q90" s="373">
        <f t="shared" si="85"/>
        <v>0</v>
      </c>
      <c r="R90" s="373">
        <f t="shared" si="85"/>
        <v>0</v>
      </c>
      <c r="S90" s="373">
        <f t="shared" si="85"/>
        <v>0</v>
      </c>
      <c r="T90" s="373">
        <f t="shared" si="85"/>
        <v>0</v>
      </c>
      <c r="U90" s="373">
        <f t="shared" si="85"/>
        <v>0</v>
      </c>
      <c r="V90" s="373">
        <f t="shared" si="85"/>
        <v>0</v>
      </c>
      <c r="W90" s="373">
        <f t="shared" si="76"/>
        <v>0</v>
      </c>
      <c r="Y90" s="373">
        <f t="shared" ref="Y90" si="89">IF(E90="V2",1,0)</f>
        <v>1</v>
      </c>
      <c r="Z90" s="373">
        <f t="shared" ref="Z90" si="90">IF(E90="V3",1,0)</f>
        <v>0</v>
      </c>
    </row>
    <row r="91" spans="3:26" ht="13.8" x14ac:dyDescent="0.25">
      <c r="D91" s="106"/>
      <c r="F91" s="468"/>
      <c r="G91" s="468"/>
      <c r="H91" s="469"/>
      <c r="I91" s="163"/>
    </row>
    <row r="92" spans="3:26" ht="18.75" customHeight="1" x14ac:dyDescent="0.3">
      <c r="C92" s="44" t="s">
        <v>115</v>
      </c>
      <c r="D92" s="106"/>
      <c r="F92" s="321"/>
      <c r="G92" s="46"/>
      <c r="H92" s="21"/>
      <c r="I92" s="399"/>
    </row>
    <row r="93" spans="3:26" ht="49.5" customHeight="1" x14ac:dyDescent="0.25">
      <c r="D93" s="106"/>
      <c r="F93" s="470" t="s">
        <v>116</v>
      </c>
      <c r="G93" s="470"/>
      <c r="H93" s="470"/>
      <c r="I93" s="163"/>
    </row>
    <row r="94" spans="3:26" ht="9.75" customHeight="1" x14ac:dyDescent="0.25">
      <c r="D94" s="106"/>
      <c r="F94" s="321"/>
      <c r="G94" s="46"/>
      <c r="H94" s="21"/>
      <c r="I94" s="399"/>
    </row>
    <row r="95" spans="3:26" ht="13.8" x14ac:dyDescent="0.25">
      <c r="D95" s="106"/>
      <c r="F95" s="109" t="s">
        <v>44</v>
      </c>
      <c r="G95" s="105" t="s">
        <v>45</v>
      </c>
      <c r="H95" s="62"/>
      <c r="I95" s="399"/>
    </row>
    <row r="96" spans="3:26" ht="132" x14ac:dyDescent="0.25">
      <c r="D96" s="107" t="str">
        <f t="shared" ref="D96:D104" ca="1" si="91">CONCATENATE($A$1,".",N96)</f>
        <v>1.63</v>
      </c>
      <c r="E96" s="224" t="s">
        <v>23</v>
      </c>
      <c r="F96" s="300" t="s">
        <v>117</v>
      </c>
      <c r="G96" s="225"/>
      <c r="H96" s="93" t="s">
        <v>47</v>
      </c>
      <c r="I96" s="399"/>
      <c r="L96" s="374">
        <f t="shared" si="17"/>
        <v>1</v>
      </c>
      <c r="M96" s="374">
        <f t="shared" si="18"/>
        <v>0</v>
      </c>
      <c r="N96" s="401">
        <f ca="1">MAX(N$15:OFFSET(N96,-1,0))+1</f>
        <v>63</v>
      </c>
      <c r="P96" s="373">
        <f t="shared" ref="P96:W104" si="92">IF(AND($E96=P$2,$G96=P$3),1,0)</f>
        <v>0</v>
      </c>
      <c r="Q96" s="373">
        <f t="shared" si="92"/>
        <v>0</v>
      </c>
      <c r="R96" s="373">
        <f t="shared" si="92"/>
        <v>0</v>
      </c>
      <c r="S96" s="373">
        <f t="shared" si="92"/>
        <v>0</v>
      </c>
      <c r="T96" s="373">
        <f t="shared" si="92"/>
        <v>0</v>
      </c>
      <c r="U96" s="373">
        <f t="shared" si="92"/>
        <v>0</v>
      </c>
      <c r="V96" s="373">
        <f t="shared" si="92"/>
        <v>0</v>
      </c>
      <c r="W96" s="373">
        <f t="shared" si="92"/>
        <v>0</v>
      </c>
      <c r="Y96" s="373">
        <f t="shared" ref="Y96:Y104" si="93">IF(E96="V2",1,0)</f>
        <v>0</v>
      </c>
      <c r="Z96" s="373">
        <f t="shared" ref="Z96:Z104" si="94">IF(E96="V3",1,0)</f>
        <v>0</v>
      </c>
    </row>
    <row r="97" spans="1:26" ht="105.6" x14ac:dyDescent="0.25">
      <c r="A97" s="202"/>
      <c r="B97" s="202"/>
      <c r="D97" s="107" t="str">
        <f t="shared" ca="1" si="91"/>
        <v>1.64</v>
      </c>
      <c r="E97" s="224" t="s">
        <v>25</v>
      </c>
      <c r="F97" s="300" t="s">
        <v>118</v>
      </c>
      <c r="G97" s="305"/>
      <c r="H97" s="93" t="s">
        <v>47</v>
      </c>
      <c r="I97" s="399"/>
      <c r="L97" s="374">
        <f>IF(AND(OR(E97="V1",E97="V2",E97="V3"),G97=""),1,0)</f>
        <v>1</v>
      </c>
      <c r="M97" s="374">
        <f>IF(OR(AND(E97="V1",G97="Ei"),(AND(E97="V1",G97="Osittain"))),1,0)</f>
        <v>0</v>
      </c>
      <c r="N97" s="401">
        <f ca="1">MAX(N$15:OFFSET(N97,-1,0))+1</f>
        <v>64</v>
      </c>
      <c r="P97" s="373">
        <f t="shared" ref="P97:W97" si="95">IF(AND($E97=P$2,$G97=P$3),1,0)</f>
        <v>0</v>
      </c>
      <c r="Q97" s="373">
        <f t="shared" si="95"/>
        <v>0</v>
      </c>
      <c r="R97" s="373">
        <f t="shared" si="95"/>
        <v>0</v>
      </c>
      <c r="S97" s="373">
        <f t="shared" si="95"/>
        <v>0</v>
      </c>
      <c r="T97" s="373">
        <f t="shared" si="95"/>
        <v>0</v>
      </c>
      <c r="U97" s="373">
        <f t="shared" si="95"/>
        <v>0</v>
      </c>
      <c r="V97" s="373">
        <f t="shared" si="95"/>
        <v>0</v>
      </c>
      <c r="W97" s="373">
        <f t="shared" si="95"/>
        <v>0</v>
      </c>
      <c r="Y97" s="373">
        <f>IF(E97="V2",1,0)</f>
        <v>1</v>
      </c>
      <c r="Z97" s="373">
        <f>IF(E97="V3",1,0)</f>
        <v>0</v>
      </c>
    </row>
    <row r="98" spans="1:26" ht="92.4" x14ac:dyDescent="0.25">
      <c r="D98" s="107" t="str">
        <f t="shared" ca="1" si="91"/>
        <v>1.65</v>
      </c>
      <c r="E98" s="224" t="s">
        <v>23</v>
      </c>
      <c r="F98" s="300" t="s">
        <v>119</v>
      </c>
      <c r="G98" s="225"/>
      <c r="H98" s="93" t="s">
        <v>47</v>
      </c>
      <c r="I98" s="399"/>
      <c r="L98" s="374">
        <f t="shared" ref="L98:L104" si="96">IF(AND(OR(E98="V1",E98="V2",E98="V3"),G98=""),1,0)</f>
        <v>1</v>
      </c>
      <c r="M98" s="374">
        <f t="shared" ref="M98:M104" si="97">IF(OR(AND(E98="V1",G98="Ei"),(AND(E98="V1",G98="Osittain"))),1,0)</f>
        <v>0</v>
      </c>
      <c r="N98" s="401">
        <f ca="1">MAX(N$15:OFFSET(N98,-1,0))+1</f>
        <v>65</v>
      </c>
      <c r="P98" s="373">
        <f t="shared" si="92"/>
        <v>0</v>
      </c>
      <c r="Q98" s="373">
        <f t="shared" si="92"/>
        <v>0</v>
      </c>
      <c r="R98" s="373">
        <f t="shared" si="92"/>
        <v>0</v>
      </c>
      <c r="S98" s="373">
        <f t="shared" si="92"/>
        <v>0</v>
      </c>
      <c r="T98" s="373">
        <f t="shared" si="92"/>
        <v>0</v>
      </c>
      <c r="U98" s="373">
        <f t="shared" si="92"/>
        <v>0</v>
      </c>
      <c r="V98" s="373">
        <f t="shared" si="92"/>
        <v>0</v>
      </c>
      <c r="W98" s="373">
        <f t="shared" si="92"/>
        <v>0</v>
      </c>
      <c r="Y98" s="373">
        <f t="shared" si="93"/>
        <v>0</v>
      </c>
      <c r="Z98" s="373">
        <f t="shared" si="94"/>
        <v>0</v>
      </c>
    </row>
    <row r="99" spans="1:26" ht="135.75" customHeight="1" x14ac:dyDescent="0.25">
      <c r="D99" s="107" t="str">
        <f t="shared" ca="1" si="91"/>
        <v>1.66</v>
      </c>
      <c r="E99" s="224" t="s">
        <v>23</v>
      </c>
      <c r="F99" s="300" t="s">
        <v>120</v>
      </c>
      <c r="G99" s="225"/>
      <c r="H99" s="93" t="s">
        <v>47</v>
      </c>
      <c r="I99" s="399"/>
      <c r="J99" s="371" t="s">
        <v>121</v>
      </c>
      <c r="L99" s="374">
        <f t="shared" si="96"/>
        <v>1</v>
      </c>
      <c r="M99" s="374">
        <f t="shared" si="97"/>
        <v>0</v>
      </c>
      <c r="N99" s="401">
        <f ca="1">MAX(N$15:OFFSET(N99,-1,0))+1</f>
        <v>66</v>
      </c>
      <c r="P99" s="373">
        <f t="shared" si="92"/>
        <v>0</v>
      </c>
      <c r="Q99" s="373">
        <f t="shared" si="92"/>
        <v>0</v>
      </c>
      <c r="R99" s="373">
        <f t="shared" si="92"/>
        <v>0</v>
      </c>
      <c r="S99" s="373">
        <f t="shared" si="92"/>
        <v>0</v>
      </c>
      <c r="T99" s="373">
        <f t="shared" si="92"/>
        <v>0</v>
      </c>
      <c r="U99" s="373">
        <f t="shared" si="92"/>
        <v>0</v>
      </c>
      <c r="V99" s="373">
        <f t="shared" si="92"/>
        <v>0</v>
      </c>
      <c r="W99" s="373">
        <f t="shared" si="92"/>
        <v>0</v>
      </c>
      <c r="Y99" s="373">
        <f t="shared" si="93"/>
        <v>0</v>
      </c>
      <c r="Z99" s="373">
        <f t="shared" si="94"/>
        <v>0</v>
      </c>
    </row>
    <row r="100" spans="1:26" ht="52.8" x14ac:dyDescent="0.25">
      <c r="D100" s="107" t="str">
        <f t="shared" ca="1" si="91"/>
        <v>1.67</v>
      </c>
      <c r="E100" s="224" t="s">
        <v>23</v>
      </c>
      <c r="F100" s="300" t="s">
        <v>122</v>
      </c>
      <c r="G100" s="225"/>
      <c r="H100" s="93" t="s">
        <v>47</v>
      </c>
      <c r="I100" s="399"/>
      <c r="L100" s="374">
        <f t="shared" si="96"/>
        <v>1</v>
      </c>
      <c r="M100" s="374">
        <f t="shared" si="97"/>
        <v>0</v>
      </c>
      <c r="N100" s="401">
        <f ca="1">MAX(N$15:OFFSET(N100,-1,0))+1</f>
        <v>67</v>
      </c>
      <c r="P100" s="373">
        <f t="shared" si="92"/>
        <v>0</v>
      </c>
      <c r="Q100" s="373">
        <f t="shared" si="92"/>
        <v>0</v>
      </c>
      <c r="R100" s="373">
        <f t="shared" si="92"/>
        <v>0</v>
      </c>
      <c r="S100" s="373">
        <f t="shared" si="92"/>
        <v>0</v>
      </c>
      <c r="T100" s="373">
        <f t="shared" si="92"/>
        <v>0</v>
      </c>
      <c r="U100" s="373">
        <f t="shared" si="92"/>
        <v>0</v>
      </c>
      <c r="V100" s="373">
        <f t="shared" si="92"/>
        <v>0</v>
      </c>
      <c r="W100" s="373">
        <f t="shared" si="92"/>
        <v>0</v>
      </c>
      <c r="Y100" s="373">
        <f t="shared" si="93"/>
        <v>0</v>
      </c>
      <c r="Z100" s="373">
        <f t="shared" si="94"/>
        <v>0</v>
      </c>
    </row>
    <row r="101" spans="1:26" ht="79.2" x14ac:dyDescent="0.25">
      <c r="D101" s="107" t="str">
        <f t="shared" ca="1" si="91"/>
        <v>1.68</v>
      </c>
      <c r="E101" s="224" t="s">
        <v>23</v>
      </c>
      <c r="F101" s="300" t="s">
        <v>123</v>
      </c>
      <c r="G101" s="225"/>
      <c r="H101" s="93" t="s">
        <v>47</v>
      </c>
      <c r="I101" s="400"/>
      <c r="L101" s="374">
        <f t="shared" ref="L101:L102" si="98">IF(AND(OR(E101="V1",E101="V2",E101="V3"),G101=""),1,0)</f>
        <v>1</v>
      </c>
      <c r="M101" s="374">
        <f t="shared" ref="M101:M102" si="99">IF(OR(AND(E101="V1",G101="Ei"),(AND(E101="V1",G101="Osittain"))),1,0)</f>
        <v>0</v>
      </c>
      <c r="N101" s="401">
        <f ca="1">MAX(N$15:OFFSET(N101,-1,0))+1</f>
        <v>68</v>
      </c>
      <c r="P101" s="373">
        <f t="shared" ref="P101:W102" si="100">IF(AND($E101=P$2,$G101=P$3),1,0)</f>
        <v>0</v>
      </c>
      <c r="Q101" s="373">
        <f t="shared" si="100"/>
        <v>0</v>
      </c>
      <c r="R101" s="373">
        <f t="shared" si="100"/>
        <v>0</v>
      </c>
      <c r="S101" s="373">
        <f t="shared" si="100"/>
        <v>0</v>
      </c>
      <c r="T101" s="373">
        <f t="shared" si="100"/>
        <v>0</v>
      </c>
      <c r="U101" s="373">
        <f t="shared" si="100"/>
        <v>0</v>
      </c>
      <c r="V101" s="373">
        <f t="shared" si="100"/>
        <v>0</v>
      </c>
      <c r="W101" s="373">
        <f t="shared" si="100"/>
        <v>0</v>
      </c>
      <c r="Y101" s="373">
        <f t="shared" ref="Y101:Y102" si="101">IF(E101="V2",1,0)</f>
        <v>0</v>
      </c>
      <c r="Z101" s="373">
        <f t="shared" ref="Z101:Z102" si="102">IF(E101="V3",1,0)</f>
        <v>0</v>
      </c>
    </row>
    <row r="102" spans="1:26" ht="92.4" x14ac:dyDescent="0.25">
      <c r="D102" s="107" t="str">
        <f t="shared" ca="1" si="91"/>
        <v>1.69</v>
      </c>
      <c r="E102" s="224" t="s">
        <v>23</v>
      </c>
      <c r="F102" s="227" t="s">
        <v>124</v>
      </c>
      <c r="G102" s="225"/>
      <c r="H102" s="93" t="s">
        <v>47</v>
      </c>
      <c r="I102" s="400"/>
      <c r="L102" s="374">
        <f t="shared" si="98"/>
        <v>1</v>
      </c>
      <c r="M102" s="374">
        <f t="shared" si="99"/>
        <v>0</v>
      </c>
      <c r="N102" s="401">
        <f ca="1">MAX(N$15:OFFSET(N102,-1,0))+1</f>
        <v>69</v>
      </c>
      <c r="P102" s="373">
        <f t="shared" si="100"/>
        <v>0</v>
      </c>
      <c r="Q102" s="373">
        <f t="shared" si="100"/>
        <v>0</v>
      </c>
      <c r="R102" s="373">
        <f t="shared" si="100"/>
        <v>0</v>
      </c>
      <c r="S102" s="373">
        <f t="shared" si="100"/>
        <v>0</v>
      </c>
      <c r="T102" s="373">
        <f t="shared" si="100"/>
        <v>0</v>
      </c>
      <c r="U102" s="373">
        <f t="shared" si="100"/>
        <v>0</v>
      </c>
      <c r="V102" s="373">
        <f t="shared" si="100"/>
        <v>0</v>
      </c>
      <c r="W102" s="373">
        <f t="shared" si="100"/>
        <v>0</v>
      </c>
      <c r="Y102" s="373">
        <f t="shared" si="101"/>
        <v>0</v>
      </c>
      <c r="Z102" s="373">
        <f t="shared" si="102"/>
        <v>0</v>
      </c>
    </row>
    <row r="103" spans="1:26" ht="27.6" x14ac:dyDescent="0.25">
      <c r="D103" s="107" t="str">
        <f t="shared" ca="1" si="91"/>
        <v>1.70</v>
      </c>
      <c r="E103" s="224" t="s">
        <v>23</v>
      </c>
      <c r="F103" s="299" t="s">
        <v>114</v>
      </c>
      <c r="G103" s="225"/>
      <c r="H103" s="93" t="s">
        <v>47</v>
      </c>
      <c r="I103" s="399"/>
      <c r="L103" s="374">
        <f t="shared" si="96"/>
        <v>1</v>
      </c>
      <c r="M103" s="374">
        <f t="shared" si="97"/>
        <v>0</v>
      </c>
      <c r="N103" s="401">
        <f ca="1">MAX(N$15:OFFSET(N103,-1,0))+1</f>
        <v>70</v>
      </c>
      <c r="P103" s="373">
        <f t="shared" si="92"/>
        <v>0</v>
      </c>
      <c r="Q103" s="373">
        <f t="shared" si="92"/>
        <v>0</v>
      </c>
      <c r="R103" s="373">
        <f t="shared" si="92"/>
        <v>0</v>
      </c>
      <c r="S103" s="373">
        <f t="shared" si="92"/>
        <v>0</v>
      </c>
      <c r="T103" s="373">
        <f t="shared" si="92"/>
        <v>0</v>
      </c>
      <c r="U103" s="373">
        <f t="shared" si="92"/>
        <v>0</v>
      </c>
      <c r="V103" s="373">
        <f t="shared" si="92"/>
        <v>0</v>
      </c>
      <c r="W103" s="373">
        <f t="shared" si="92"/>
        <v>0</v>
      </c>
      <c r="Y103" s="373">
        <f t="shared" si="93"/>
        <v>0</v>
      </c>
      <c r="Z103" s="373">
        <f t="shared" si="94"/>
        <v>0</v>
      </c>
    </row>
    <row r="104" spans="1:26" ht="27.6" x14ac:dyDescent="0.25">
      <c r="D104" s="107" t="str">
        <f t="shared" ca="1" si="91"/>
        <v>1.71</v>
      </c>
      <c r="E104" s="224" t="s">
        <v>23</v>
      </c>
      <c r="F104" s="299" t="s">
        <v>114</v>
      </c>
      <c r="G104" s="225"/>
      <c r="H104" s="93" t="s">
        <v>47</v>
      </c>
      <c r="I104" s="399"/>
      <c r="L104" s="374">
        <f t="shared" si="96"/>
        <v>1</v>
      </c>
      <c r="M104" s="374">
        <f t="shared" si="97"/>
        <v>0</v>
      </c>
      <c r="N104" s="401">
        <f ca="1">MAX(N$15:OFFSET(N104,-1,0))+1</f>
        <v>71</v>
      </c>
      <c r="P104" s="373">
        <f t="shared" si="92"/>
        <v>0</v>
      </c>
      <c r="Q104" s="373">
        <f t="shared" si="92"/>
        <v>0</v>
      </c>
      <c r="R104" s="373">
        <f t="shared" si="92"/>
        <v>0</v>
      </c>
      <c r="S104" s="373">
        <f t="shared" si="92"/>
        <v>0</v>
      </c>
      <c r="T104" s="373">
        <f t="shared" si="92"/>
        <v>0</v>
      </c>
      <c r="U104" s="373">
        <f t="shared" si="92"/>
        <v>0</v>
      </c>
      <c r="V104" s="373">
        <f t="shared" si="92"/>
        <v>0</v>
      </c>
      <c r="W104" s="373">
        <f t="shared" si="92"/>
        <v>0</v>
      </c>
      <c r="Y104" s="373">
        <f t="shared" si="93"/>
        <v>0</v>
      </c>
      <c r="Z104" s="373">
        <f t="shared" si="94"/>
        <v>0</v>
      </c>
    </row>
    <row r="105" spans="1:26" ht="23.25" customHeight="1" x14ac:dyDescent="0.25">
      <c r="D105" s="34" t="s">
        <v>125</v>
      </c>
      <c r="E105" s="43"/>
      <c r="F105" s="91"/>
      <c r="H105" s="21"/>
      <c r="I105" s="399"/>
    </row>
    <row r="106" spans="1:26" ht="66" x14ac:dyDescent="0.25">
      <c r="D106" s="107" t="str">
        <f ca="1">CONCATENATE($A$1,".",N106)</f>
        <v>1.72</v>
      </c>
      <c r="E106" s="301" t="s">
        <v>23</v>
      </c>
      <c r="F106" s="227" t="s">
        <v>126</v>
      </c>
      <c r="G106" s="225"/>
      <c r="H106" s="82"/>
      <c r="I106" s="399"/>
      <c r="L106" s="374">
        <f t="shared" ref="L106:L127" si="103">IF(AND(OR(E106="V1",E106="V2",E106="V3"),G106=""),1,0)</f>
        <v>1</v>
      </c>
      <c r="M106" s="374">
        <f t="shared" ref="M106:M127" si="104">IF(OR(AND(E106="V1",G106="Ei"),(AND(E106="V1",G106="Osittain"))),1,0)</f>
        <v>0</v>
      </c>
      <c r="N106" s="401">
        <f ca="1">MAX(N$15:OFFSET(N106,-1,0))+1</f>
        <v>72</v>
      </c>
      <c r="P106" s="373">
        <f t="shared" ref="P106:W107" si="105">IF(AND($E106=P$2,$G106=P$3),1,0)</f>
        <v>0</v>
      </c>
      <c r="Q106" s="373">
        <f t="shared" si="105"/>
        <v>0</v>
      </c>
      <c r="R106" s="373">
        <f t="shared" si="105"/>
        <v>0</v>
      </c>
      <c r="S106" s="373">
        <f t="shared" si="105"/>
        <v>0</v>
      </c>
      <c r="T106" s="373">
        <f t="shared" si="105"/>
        <v>0</v>
      </c>
      <c r="U106" s="373">
        <f t="shared" si="105"/>
        <v>0</v>
      </c>
      <c r="V106" s="373">
        <f t="shared" si="105"/>
        <v>0</v>
      </c>
      <c r="W106" s="373">
        <f t="shared" si="105"/>
        <v>0</v>
      </c>
      <c r="Y106" s="373">
        <f t="shared" ref="Y106" si="106">IF(E106="V2",1,0)</f>
        <v>0</v>
      </c>
      <c r="Z106" s="373">
        <f t="shared" ref="Z106" si="107">IF(E106="V3",1,0)</f>
        <v>0</v>
      </c>
    </row>
    <row r="107" spans="1:26" ht="52.8" x14ac:dyDescent="0.25">
      <c r="D107" s="107" t="str">
        <f ca="1">CONCATENATE($A$1,".",N107)</f>
        <v>1.73</v>
      </c>
      <c r="E107" s="301" t="s">
        <v>23</v>
      </c>
      <c r="F107" s="227" t="s">
        <v>127</v>
      </c>
      <c r="G107" s="225"/>
      <c r="H107" s="82"/>
      <c r="I107" s="399"/>
      <c r="L107" s="374">
        <f>IF(AND(OR(E107="V1",E107="V2",E107="V3"),G107=""),1,0)</f>
        <v>1</v>
      </c>
      <c r="M107" s="374">
        <f>IF(OR(AND(E107="V1",G107="Ei"),(AND(E107="V1",G107="Osittain"))),1,0)</f>
        <v>0</v>
      </c>
      <c r="N107" s="401">
        <f ca="1">MAX(N$15:OFFSET(N107,-1,0))+1</f>
        <v>73</v>
      </c>
      <c r="P107" s="373">
        <f t="shared" si="105"/>
        <v>0</v>
      </c>
      <c r="Q107" s="373">
        <f t="shared" si="105"/>
        <v>0</v>
      </c>
      <c r="R107" s="373">
        <f t="shared" si="105"/>
        <v>0</v>
      </c>
      <c r="S107" s="373">
        <f t="shared" si="105"/>
        <v>0</v>
      </c>
      <c r="T107" s="373">
        <f t="shared" si="105"/>
        <v>0</v>
      </c>
      <c r="U107" s="373">
        <f t="shared" si="105"/>
        <v>0</v>
      </c>
      <c r="V107" s="373">
        <f t="shared" si="105"/>
        <v>0</v>
      </c>
      <c r="W107" s="373">
        <f t="shared" si="105"/>
        <v>0</v>
      </c>
      <c r="Y107" s="373">
        <f t="shared" ref="Y107" si="108">IF(E107="V2",1,0)</f>
        <v>0</v>
      </c>
      <c r="Z107" s="373">
        <f t="shared" ref="Z107" si="109">IF(E107="V3",1,0)</f>
        <v>0</v>
      </c>
    </row>
    <row r="108" spans="1:26" ht="12.75" customHeight="1" x14ac:dyDescent="0.25">
      <c r="E108" s="43"/>
      <c r="F108" s="91"/>
      <c r="H108" s="21"/>
      <c r="I108" s="399"/>
    </row>
    <row r="109" spans="1:26" ht="18.75" customHeight="1" x14ac:dyDescent="0.3">
      <c r="C109" s="44" t="s">
        <v>128</v>
      </c>
      <c r="D109" s="106"/>
      <c r="F109" s="321"/>
      <c r="G109" s="46"/>
      <c r="H109" s="21"/>
      <c r="I109" s="399"/>
    </row>
    <row r="110" spans="1:26" ht="20.25" customHeight="1" x14ac:dyDescent="0.25">
      <c r="D110" s="106"/>
      <c r="F110" s="458" t="s">
        <v>129</v>
      </c>
      <c r="G110" s="458"/>
      <c r="H110" s="458"/>
      <c r="I110" s="163"/>
    </row>
    <row r="111" spans="1:26" ht="13.8" x14ac:dyDescent="0.25">
      <c r="F111" s="104" t="s">
        <v>44</v>
      </c>
      <c r="G111" s="105" t="s">
        <v>45</v>
      </c>
      <c r="H111" s="108"/>
      <c r="I111" s="399"/>
    </row>
    <row r="112" spans="1:26" ht="66" x14ac:dyDescent="0.25">
      <c r="D112" s="107" t="str">
        <f t="shared" ref="D112:D127" ca="1" si="110">CONCATENATE($A$1,".",N112)</f>
        <v>1.74</v>
      </c>
      <c r="E112" s="301" t="s">
        <v>23</v>
      </c>
      <c r="F112" s="227" t="s">
        <v>130</v>
      </c>
      <c r="G112" s="225"/>
      <c r="H112" s="93" t="s">
        <v>47</v>
      </c>
      <c r="I112" s="399"/>
      <c r="L112" s="374">
        <f t="shared" ref="L112:L117" si="111">IF(AND(OR(E112="V1",E112="V2",E112="V3"),G112=""),1,0)</f>
        <v>1</v>
      </c>
      <c r="M112" s="374">
        <f t="shared" ref="M112:M117" si="112">IF(OR(AND(E112="V1",G112="Ei"),(AND(E112="V1",G112="Osittain"))),1,0)</f>
        <v>0</v>
      </c>
      <c r="N112" s="401">
        <f ca="1">MAX(N$15:OFFSET(N112,-1,0))+1</f>
        <v>74</v>
      </c>
      <c r="P112" s="373">
        <f t="shared" ref="P112:W117" si="113">IF(AND($E112=P$2,$G112=P$3),1,0)</f>
        <v>0</v>
      </c>
      <c r="Q112" s="373">
        <f t="shared" si="113"/>
        <v>0</v>
      </c>
      <c r="R112" s="373">
        <f t="shared" si="113"/>
        <v>0</v>
      </c>
      <c r="S112" s="373">
        <f t="shared" si="113"/>
        <v>0</v>
      </c>
      <c r="T112" s="373">
        <f t="shared" si="113"/>
        <v>0</v>
      </c>
      <c r="U112" s="373">
        <f t="shared" si="113"/>
        <v>0</v>
      </c>
      <c r="V112" s="373">
        <f t="shared" si="113"/>
        <v>0</v>
      </c>
      <c r="W112" s="373">
        <f t="shared" si="113"/>
        <v>0</v>
      </c>
      <c r="Y112" s="373">
        <f t="shared" ref="Y112:Y117" si="114">IF(E112="V2",1,0)</f>
        <v>0</v>
      </c>
      <c r="Z112" s="373">
        <f t="shared" ref="Z112:Z117" si="115">IF(E112="V3",1,0)</f>
        <v>0</v>
      </c>
    </row>
    <row r="113" spans="4:26" ht="105.6" x14ac:dyDescent="0.25">
      <c r="D113" s="107" t="str">
        <f t="shared" ca="1" si="110"/>
        <v>1.75</v>
      </c>
      <c r="E113" s="301" t="s">
        <v>25</v>
      </c>
      <c r="F113" s="227" t="s">
        <v>131</v>
      </c>
      <c r="G113" s="225"/>
      <c r="H113" s="93" t="s">
        <v>47</v>
      </c>
      <c r="I113" s="399"/>
      <c r="L113" s="374">
        <f t="shared" si="111"/>
        <v>1</v>
      </c>
      <c r="M113" s="374">
        <f t="shared" si="112"/>
        <v>0</v>
      </c>
      <c r="N113" s="401">
        <f ca="1">MAX(N$15:OFFSET(N113,-1,0))+1</f>
        <v>75</v>
      </c>
      <c r="P113" s="373">
        <f t="shared" si="113"/>
        <v>0</v>
      </c>
      <c r="Q113" s="373">
        <f t="shared" si="113"/>
        <v>0</v>
      </c>
      <c r="R113" s="373">
        <f t="shared" si="113"/>
        <v>0</v>
      </c>
      <c r="S113" s="373">
        <f t="shared" si="113"/>
        <v>0</v>
      </c>
      <c r="T113" s="373">
        <f t="shared" si="113"/>
        <v>0</v>
      </c>
      <c r="U113" s="373">
        <f t="shared" si="113"/>
        <v>0</v>
      </c>
      <c r="V113" s="373">
        <f t="shared" si="113"/>
        <v>0</v>
      </c>
      <c r="W113" s="373">
        <f t="shared" si="113"/>
        <v>0</v>
      </c>
      <c r="Y113" s="373">
        <f t="shared" si="114"/>
        <v>1</v>
      </c>
      <c r="Z113" s="373">
        <f t="shared" si="115"/>
        <v>0</v>
      </c>
    </row>
    <row r="114" spans="4:26" ht="79.2" x14ac:dyDescent="0.25">
      <c r="D114" s="107" t="str">
        <f t="shared" ca="1" si="110"/>
        <v>1.76</v>
      </c>
      <c r="E114" s="301" t="s">
        <v>23</v>
      </c>
      <c r="F114" s="227" t="s">
        <v>132</v>
      </c>
      <c r="G114" s="225"/>
      <c r="H114" s="93" t="s">
        <v>47</v>
      </c>
      <c r="I114" s="399"/>
      <c r="L114" s="374">
        <f t="shared" si="111"/>
        <v>1</v>
      </c>
      <c r="M114" s="374">
        <f t="shared" si="112"/>
        <v>0</v>
      </c>
      <c r="N114" s="401">
        <f ca="1">MAX(N$15:OFFSET(N114,-1,0))+1</f>
        <v>76</v>
      </c>
      <c r="P114" s="373">
        <f t="shared" si="113"/>
        <v>0</v>
      </c>
      <c r="Q114" s="373">
        <f t="shared" si="113"/>
        <v>0</v>
      </c>
      <c r="R114" s="373">
        <f t="shared" si="113"/>
        <v>0</v>
      </c>
      <c r="S114" s="373">
        <f t="shared" si="113"/>
        <v>0</v>
      </c>
      <c r="T114" s="373">
        <f t="shared" si="113"/>
        <v>0</v>
      </c>
      <c r="U114" s="373">
        <f t="shared" si="113"/>
        <v>0</v>
      </c>
      <c r="V114" s="373">
        <f t="shared" si="113"/>
        <v>0</v>
      </c>
      <c r="W114" s="373">
        <f t="shared" si="113"/>
        <v>0</v>
      </c>
      <c r="Y114" s="373">
        <f t="shared" si="114"/>
        <v>0</v>
      </c>
      <c r="Z114" s="373">
        <f t="shared" si="115"/>
        <v>0</v>
      </c>
    </row>
    <row r="115" spans="4:26" ht="105.6" x14ac:dyDescent="0.25">
      <c r="D115" s="107" t="str">
        <f t="shared" ca="1" si="110"/>
        <v>1.77</v>
      </c>
      <c r="E115" s="301" t="s">
        <v>23</v>
      </c>
      <c r="F115" s="227" t="s">
        <v>133</v>
      </c>
      <c r="G115" s="225"/>
      <c r="H115" s="93" t="s">
        <v>47</v>
      </c>
      <c r="I115" s="399"/>
      <c r="L115" s="374">
        <f t="shared" si="111"/>
        <v>1</v>
      </c>
      <c r="M115" s="374">
        <f t="shared" si="112"/>
        <v>0</v>
      </c>
      <c r="N115" s="401">
        <f ca="1">MAX(N$15:OFFSET(N115,-1,0))+1</f>
        <v>77</v>
      </c>
      <c r="P115" s="373">
        <f t="shared" si="113"/>
        <v>0</v>
      </c>
      <c r="Q115" s="373">
        <f t="shared" si="113"/>
        <v>0</v>
      </c>
      <c r="R115" s="373">
        <f t="shared" si="113"/>
        <v>0</v>
      </c>
      <c r="S115" s="373">
        <f t="shared" si="113"/>
        <v>0</v>
      </c>
      <c r="T115" s="373">
        <f t="shared" si="113"/>
        <v>0</v>
      </c>
      <c r="U115" s="373">
        <f t="shared" si="113"/>
        <v>0</v>
      </c>
      <c r="V115" s="373">
        <f t="shared" si="113"/>
        <v>0</v>
      </c>
      <c r="W115" s="373">
        <f t="shared" si="113"/>
        <v>0</v>
      </c>
      <c r="Y115" s="373">
        <f t="shared" si="114"/>
        <v>0</v>
      </c>
      <c r="Z115" s="373">
        <f t="shared" si="115"/>
        <v>0</v>
      </c>
    </row>
    <row r="116" spans="4:26" ht="39.6" x14ac:dyDescent="0.25">
      <c r="D116" s="107" t="str">
        <f t="shared" ca="1" si="110"/>
        <v>1.78</v>
      </c>
      <c r="E116" s="301" t="s">
        <v>25</v>
      </c>
      <c r="F116" s="227" t="s">
        <v>134</v>
      </c>
      <c r="G116" s="225"/>
      <c r="H116" s="93" t="s">
        <v>47</v>
      </c>
      <c r="I116" s="399"/>
      <c r="L116" s="374">
        <f t="shared" si="111"/>
        <v>1</v>
      </c>
      <c r="M116" s="374">
        <f t="shared" si="112"/>
        <v>0</v>
      </c>
      <c r="N116" s="401">
        <f ca="1">MAX(N$15:OFFSET(N116,-1,0))+1</f>
        <v>78</v>
      </c>
      <c r="P116" s="373">
        <f t="shared" si="113"/>
        <v>0</v>
      </c>
      <c r="Q116" s="373">
        <f t="shared" si="113"/>
        <v>0</v>
      </c>
      <c r="R116" s="373">
        <f t="shared" si="113"/>
        <v>0</v>
      </c>
      <c r="S116" s="373">
        <f t="shared" si="113"/>
        <v>0</v>
      </c>
      <c r="T116" s="373">
        <f t="shared" si="113"/>
        <v>0</v>
      </c>
      <c r="U116" s="373">
        <f t="shared" si="113"/>
        <v>0</v>
      </c>
      <c r="V116" s="373">
        <f t="shared" si="113"/>
        <v>0</v>
      </c>
      <c r="W116" s="373">
        <f t="shared" si="113"/>
        <v>0</v>
      </c>
      <c r="Y116" s="373">
        <f t="shared" si="114"/>
        <v>1</v>
      </c>
      <c r="Z116" s="373">
        <f t="shared" si="115"/>
        <v>0</v>
      </c>
    </row>
    <row r="117" spans="4:26" ht="39.6" x14ac:dyDescent="0.25">
      <c r="D117" s="107" t="str">
        <f t="shared" ca="1" si="110"/>
        <v>1.79</v>
      </c>
      <c r="E117" s="301" t="s">
        <v>25</v>
      </c>
      <c r="F117" s="227" t="s">
        <v>135</v>
      </c>
      <c r="G117" s="225"/>
      <c r="H117" s="93" t="s">
        <v>47</v>
      </c>
      <c r="I117" s="399"/>
      <c r="L117" s="374">
        <f t="shared" si="111"/>
        <v>1</v>
      </c>
      <c r="M117" s="374">
        <f t="shared" si="112"/>
        <v>0</v>
      </c>
      <c r="N117" s="401">
        <f ca="1">MAX(N$15:OFFSET(N117,-1,0))+1</f>
        <v>79</v>
      </c>
      <c r="P117" s="373">
        <f t="shared" si="113"/>
        <v>0</v>
      </c>
      <c r="Q117" s="373">
        <f t="shared" si="113"/>
        <v>0</v>
      </c>
      <c r="R117" s="373">
        <f t="shared" si="113"/>
        <v>0</v>
      </c>
      <c r="S117" s="373">
        <f t="shared" si="113"/>
        <v>0</v>
      </c>
      <c r="T117" s="373">
        <f t="shared" si="113"/>
        <v>0</v>
      </c>
      <c r="U117" s="373">
        <f t="shared" si="113"/>
        <v>0</v>
      </c>
      <c r="V117" s="373">
        <f t="shared" si="113"/>
        <v>0</v>
      </c>
      <c r="W117" s="373">
        <f t="shared" si="113"/>
        <v>0</v>
      </c>
      <c r="Y117" s="373">
        <f t="shared" si="114"/>
        <v>1</v>
      </c>
      <c r="Z117" s="373">
        <f t="shared" si="115"/>
        <v>0</v>
      </c>
    </row>
    <row r="118" spans="4:26" ht="52.8" x14ac:dyDescent="0.25">
      <c r="D118" s="107" t="str">
        <f t="shared" ca="1" si="110"/>
        <v>1.80</v>
      </c>
      <c r="E118" s="301" t="s">
        <v>25</v>
      </c>
      <c r="F118" s="299" t="s">
        <v>136</v>
      </c>
      <c r="G118" s="225"/>
      <c r="H118" s="93" t="s">
        <v>47</v>
      </c>
      <c r="I118" s="399"/>
      <c r="J118" s="371" t="s">
        <v>137</v>
      </c>
      <c r="L118" s="374">
        <f t="shared" si="103"/>
        <v>1</v>
      </c>
      <c r="M118" s="374">
        <f t="shared" si="104"/>
        <v>0</v>
      </c>
      <c r="N118" s="401">
        <f ca="1">MAX(N$15:OFFSET(N118,-1,0))+1</f>
        <v>80</v>
      </c>
      <c r="P118" s="373">
        <f t="shared" ref="P118:W127" si="116">IF(AND($E118=P$2,$G118=P$3),1,0)</f>
        <v>0</v>
      </c>
      <c r="Q118" s="373">
        <f t="shared" si="116"/>
        <v>0</v>
      </c>
      <c r="R118" s="373">
        <f t="shared" si="116"/>
        <v>0</v>
      </c>
      <c r="S118" s="373">
        <f t="shared" si="116"/>
        <v>0</v>
      </c>
      <c r="T118" s="373">
        <f t="shared" si="116"/>
        <v>0</v>
      </c>
      <c r="U118" s="373">
        <f t="shared" si="116"/>
        <v>0</v>
      </c>
      <c r="V118" s="373">
        <f t="shared" si="116"/>
        <v>0</v>
      </c>
      <c r="W118" s="373">
        <f t="shared" si="116"/>
        <v>0</v>
      </c>
      <c r="Y118" s="373">
        <f t="shared" ref="Y118:Y127" si="117">IF(E118="V2",1,0)</f>
        <v>1</v>
      </c>
      <c r="Z118" s="373">
        <f t="shared" ref="Z118:Z127" si="118">IF(E118="V3",1,0)</f>
        <v>0</v>
      </c>
    </row>
    <row r="119" spans="4:26" ht="39.6" x14ac:dyDescent="0.25">
      <c r="D119" s="107" t="str">
        <f t="shared" ca="1" si="110"/>
        <v>1.81</v>
      </c>
      <c r="E119" s="301" t="s">
        <v>25</v>
      </c>
      <c r="F119" s="227" t="s">
        <v>138</v>
      </c>
      <c r="G119" s="225"/>
      <c r="H119" s="93" t="s">
        <v>47</v>
      </c>
      <c r="I119" s="399"/>
      <c r="J119" s="371" t="s">
        <v>139</v>
      </c>
      <c r="L119" s="374">
        <f t="shared" si="103"/>
        <v>1</v>
      </c>
      <c r="M119" s="374">
        <f t="shared" si="104"/>
        <v>0</v>
      </c>
      <c r="N119" s="401">
        <f ca="1">MAX(N$15:OFFSET(N119,-1,0))+1</f>
        <v>81</v>
      </c>
      <c r="P119" s="373">
        <f t="shared" si="116"/>
        <v>0</v>
      </c>
      <c r="Q119" s="373">
        <f t="shared" si="116"/>
        <v>0</v>
      </c>
      <c r="R119" s="373">
        <f t="shared" si="116"/>
        <v>0</v>
      </c>
      <c r="S119" s="373">
        <f t="shared" si="116"/>
        <v>0</v>
      </c>
      <c r="T119" s="373">
        <f t="shared" si="116"/>
        <v>0</v>
      </c>
      <c r="U119" s="373">
        <f t="shared" si="116"/>
        <v>0</v>
      </c>
      <c r="V119" s="373">
        <f t="shared" si="116"/>
        <v>0</v>
      </c>
      <c r="W119" s="373">
        <f t="shared" si="116"/>
        <v>0</v>
      </c>
      <c r="Y119" s="373">
        <f t="shared" si="117"/>
        <v>1</v>
      </c>
      <c r="Z119" s="373">
        <f t="shared" si="118"/>
        <v>0</v>
      </c>
    </row>
    <row r="120" spans="4:26" ht="105.6" x14ac:dyDescent="0.25">
      <c r="D120" s="107" t="str">
        <f t="shared" ca="1" si="110"/>
        <v>1.82</v>
      </c>
      <c r="E120" s="301" t="s">
        <v>23</v>
      </c>
      <c r="F120" s="227" t="s">
        <v>140</v>
      </c>
      <c r="G120" s="225"/>
      <c r="H120" s="93" t="s">
        <v>47</v>
      </c>
      <c r="I120" s="399"/>
      <c r="L120" s="374">
        <f t="shared" si="103"/>
        <v>1</v>
      </c>
      <c r="M120" s="374">
        <f t="shared" si="104"/>
        <v>0</v>
      </c>
      <c r="N120" s="401">
        <f ca="1">MAX(N$15:OFFSET(N120,-1,0))+1</f>
        <v>82</v>
      </c>
      <c r="P120" s="373">
        <f t="shared" si="116"/>
        <v>0</v>
      </c>
      <c r="Q120" s="373">
        <f t="shared" si="116"/>
        <v>0</v>
      </c>
      <c r="R120" s="373">
        <f t="shared" si="116"/>
        <v>0</v>
      </c>
      <c r="S120" s="373">
        <f t="shared" si="116"/>
        <v>0</v>
      </c>
      <c r="T120" s="373">
        <f t="shared" si="116"/>
        <v>0</v>
      </c>
      <c r="U120" s="373">
        <f t="shared" si="116"/>
        <v>0</v>
      </c>
      <c r="V120" s="373">
        <f t="shared" si="116"/>
        <v>0</v>
      </c>
      <c r="W120" s="373">
        <f t="shared" si="116"/>
        <v>0</v>
      </c>
      <c r="Y120" s="373">
        <f t="shared" si="117"/>
        <v>0</v>
      </c>
      <c r="Z120" s="373">
        <f t="shared" si="118"/>
        <v>0</v>
      </c>
    </row>
    <row r="121" spans="4:26" ht="39.6" x14ac:dyDescent="0.25">
      <c r="D121" s="107" t="str">
        <f t="shared" ref="D121:D124" ca="1" si="119">CONCATENATE($A$1,".",N121)</f>
        <v>1.83</v>
      </c>
      <c r="E121" s="301" t="s">
        <v>23</v>
      </c>
      <c r="F121" s="299" t="s">
        <v>141</v>
      </c>
      <c r="G121" s="225"/>
      <c r="H121" s="93" t="s">
        <v>47</v>
      </c>
      <c r="I121" s="399"/>
      <c r="L121" s="374">
        <f t="shared" si="103"/>
        <v>1</v>
      </c>
      <c r="M121" s="374">
        <f t="shared" si="104"/>
        <v>0</v>
      </c>
      <c r="N121" s="401">
        <f ca="1">MAX(N$15:OFFSET(N121,-1,0))+1</f>
        <v>83</v>
      </c>
      <c r="P121" s="373">
        <f t="shared" si="116"/>
        <v>0</v>
      </c>
      <c r="Q121" s="373">
        <f t="shared" si="116"/>
        <v>0</v>
      </c>
      <c r="R121" s="373">
        <f t="shared" si="116"/>
        <v>0</v>
      </c>
      <c r="S121" s="373">
        <f t="shared" si="116"/>
        <v>0</v>
      </c>
      <c r="T121" s="373">
        <f t="shared" si="116"/>
        <v>0</v>
      </c>
      <c r="U121" s="373">
        <f t="shared" si="116"/>
        <v>0</v>
      </c>
      <c r="V121" s="373">
        <f t="shared" si="116"/>
        <v>0</v>
      </c>
      <c r="W121" s="373">
        <f t="shared" si="116"/>
        <v>0</v>
      </c>
      <c r="Y121" s="373">
        <f t="shared" si="117"/>
        <v>0</v>
      </c>
      <c r="Z121" s="373">
        <f t="shared" si="118"/>
        <v>0</v>
      </c>
    </row>
    <row r="122" spans="4:26" ht="145.19999999999999" x14ac:dyDescent="0.25">
      <c r="D122" s="107" t="str">
        <f t="shared" ca="1" si="119"/>
        <v>1.84</v>
      </c>
      <c r="E122" s="301" t="s">
        <v>23</v>
      </c>
      <c r="F122" s="299" t="s">
        <v>142</v>
      </c>
      <c r="G122" s="225"/>
      <c r="H122" s="93" t="s">
        <v>47</v>
      </c>
      <c r="I122" s="399"/>
      <c r="L122" s="374">
        <f t="shared" si="103"/>
        <v>1</v>
      </c>
      <c r="M122" s="374">
        <f t="shared" si="104"/>
        <v>0</v>
      </c>
      <c r="N122" s="401">
        <f ca="1">MAX(N$15:OFFSET(N122,-1,0))+1</f>
        <v>84</v>
      </c>
      <c r="P122" s="373">
        <f t="shared" si="116"/>
        <v>0</v>
      </c>
      <c r="Q122" s="373">
        <f t="shared" si="116"/>
        <v>0</v>
      </c>
      <c r="R122" s="373">
        <f t="shared" si="116"/>
        <v>0</v>
      </c>
      <c r="S122" s="373">
        <f t="shared" si="116"/>
        <v>0</v>
      </c>
      <c r="T122" s="373">
        <f t="shared" si="116"/>
        <v>0</v>
      </c>
      <c r="U122" s="373">
        <f t="shared" si="116"/>
        <v>0</v>
      </c>
      <c r="V122" s="373">
        <f t="shared" si="116"/>
        <v>0</v>
      </c>
      <c r="W122" s="373">
        <f t="shared" si="116"/>
        <v>0</v>
      </c>
      <c r="Y122" s="373">
        <f t="shared" si="117"/>
        <v>0</v>
      </c>
      <c r="Z122" s="373">
        <f t="shared" si="118"/>
        <v>0</v>
      </c>
    </row>
    <row r="123" spans="4:26" ht="105.6" x14ac:dyDescent="0.25">
      <c r="D123" s="107" t="str">
        <f t="shared" ca="1" si="119"/>
        <v>1.85</v>
      </c>
      <c r="E123" s="301" t="s">
        <v>25</v>
      </c>
      <c r="F123" s="443" t="s">
        <v>143</v>
      </c>
      <c r="G123" s="225"/>
      <c r="H123" s="93" t="s">
        <v>47</v>
      </c>
      <c r="I123" s="399"/>
      <c r="L123" s="374">
        <f t="shared" si="103"/>
        <v>1</v>
      </c>
      <c r="M123" s="374">
        <f t="shared" si="104"/>
        <v>0</v>
      </c>
      <c r="N123" s="401">
        <f ca="1">MAX(N$15:OFFSET(N123,-1,0))+1</f>
        <v>85</v>
      </c>
      <c r="P123" s="373">
        <f t="shared" si="116"/>
        <v>0</v>
      </c>
      <c r="Q123" s="373">
        <f t="shared" si="116"/>
        <v>0</v>
      </c>
      <c r="R123" s="373">
        <f t="shared" si="116"/>
        <v>0</v>
      </c>
      <c r="S123" s="373">
        <f t="shared" si="116"/>
        <v>0</v>
      </c>
      <c r="T123" s="373">
        <f t="shared" si="116"/>
        <v>0</v>
      </c>
      <c r="U123" s="373">
        <f t="shared" si="116"/>
        <v>0</v>
      </c>
      <c r="V123" s="373">
        <f t="shared" si="116"/>
        <v>0</v>
      </c>
      <c r="W123" s="373">
        <f t="shared" si="116"/>
        <v>0</v>
      </c>
      <c r="Y123" s="373">
        <f t="shared" si="117"/>
        <v>1</v>
      </c>
      <c r="Z123" s="373">
        <f t="shared" si="118"/>
        <v>0</v>
      </c>
    </row>
    <row r="124" spans="4:26" ht="66" x14ac:dyDescent="0.25">
      <c r="D124" s="107" t="str">
        <f t="shared" ca="1" si="119"/>
        <v>1.86</v>
      </c>
      <c r="E124" s="301" t="s">
        <v>23</v>
      </c>
      <c r="F124" s="299" t="s">
        <v>144</v>
      </c>
      <c r="G124" s="225"/>
      <c r="H124" s="93" t="s">
        <v>47</v>
      </c>
      <c r="I124" s="399"/>
      <c r="L124" s="374">
        <f t="shared" si="103"/>
        <v>1</v>
      </c>
      <c r="M124" s="374">
        <f t="shared" si="104"/>
        <v>0</v>
      </c>
      <c r="N124" s="401">
        <f ca="1">MAX(N$15:OFFSET(N124,-1,0))+1</f>
        <v>86</v>
      </c>
      <c r="P124" s="373">
        <f t="shared" si="116"/>
        <v>0</v>
      </c>
      <c r="Q124" s="373">
        <f t="shared" si="116"/>
        <v>0</v>
      </c>
      <c r="R124" s="373">
        <f t="shared" si="116"/>
        <v>0</v>
      </c>
      <c r="S124" s="373">
        <f t="shared" si="116"/>
        <v>0</v>
      </c>
      <c r="T124" s="373">
        <f t="shared" si="116"/>
        <v>0</v>
      </c>
      <c r="U124" s="373">
        <f t="shared" si="116"/>
        <v>0</v>
      </c>
      <c r="V124" s="373">
        <f t="shared" si="116"/>
        <v>0</v>
      </c>
      <c r="W124" s="373">
        <f t="shared" si="116"/>
        <v>0</v>
      </c>
      <c r="Y124" s="373">
        <f t="shared" si="117"/>
        <v>0</v>
      </c>
      <c r="Z124" s="373">
        <f t="shared" si="118"/>
        <v>0</v>
      </c>
    </row>
    <row r="125" spans="4:26" ht="27.6" x14ac:dyDescent="0.25">
      <c r="D125" s="107" t="str">
        <f t="shared" ref="D125:D126" ca="1" si="120">CONCATENATE($A$1,".",N125)</f>
        <v>1.87</v>
      </c>
      <c r="E125" s="301" t="s">
        <v>23</v>
      </c>
      <c r="F125" s="299" t="s">
        <v>114</v>
      </c>
      <c r="G125" s="225"/>
      <c r="H125" s="93" t="s">
        <v>47</v>
      </c>
      <c r="I125" s="399"/>
      <c r="L125" s="374">
        <f t="shared" ref="L125:L126" si="121">IF(AND(OR(E125="V1",E125="V2",E125="V3"),G125=""),1,0)</f>
        <v>1</v>
      </c>
      <c r="M125" s="374">
        <f t="shared" ref="M125:M126" si="122">IF(OR(AND(E125="V1",G125="Ei"),(AND(E125="V1",G125="Osittain"))),1,0)</f>
        <v>0</v>
      </c>
      <c r="N125" s="401">
        <f ca="1">MAX(N$15:OFFSET(N125,-1,0))+1</f>
        <v>87</v>
      </c>
      <c r="P125" s="373">
        <f t="shared" si="116"/>
        <v>0</v>
      </c>
      <c r="Q125" s="373">
        <f t="shared" si="116"/>
        <v>0</v>
      </c>
      <c r="R125" s="373">
        <f t="shared" si="116"/>
        <v>0</v>
      </c>
      <c r="S125" s="373">
        <f t="shared" si="116"/>
        <v>0</v>
      </c>
      <c r="T125" s="373">
        <f t="shared" si="116"/>
        <v>0</v>
      </c>
      <c r="U125" s="373">
        <f t="shared" si="116"/>
        <v>0</v>
      </c>
      <c r="V125" s="373">
        <f t="shared" si="116"/>
        <v>0</v>
      </c>
      <c r="W125" s="373">
        <f t="shared" si="116"/>
        <v>0</v>
      </c>
      <c r="Y125" s="373">
        <f t="shared" ref="Y125:Y126" si="123">IF(E125="V2",1,0)</f>
        <v>0</v>
      </c>
      <c r="Z125" s="373">
        <f t="shared" ref="Z125:Z126" si="124">IF(E125="V3",1,0)</f>
        <v>0</v>
      </c>
    </row>
    <row r="126" spans="4:26" ht="27.6" x14ac:dyDescent="0.25">
      <c r="D126" s="107" t="str">
        <f t="shared" ca="1" si="120"/>
        <v>1.88</v>
      </c>
      <c r="E126" s="301" t="s">
        <v>25</v>
      </c>
      <c r="F126" s="299" t="s">
        <v>114</v>
      </c>
      <c r="G126" s="225"/>
      <c r="H126" s="93" t="s">
        <v>47</v>
      </c>
      <c r="I126" s="399"/>
      <c r="L126" s="374">
        <f t="shared" si="121"/>
        <v>1</v>
      </c>
      <c r="M126" s="374">
        <f t="shared" si="122"/>
        <v>0</v>
      </c>
      <c r="N126" s="401">
        <f ca="1">MAX(N$15:OFFSET(N126,-1,0))+1</f>
        <v>88</v>
      </c>
      <c r="P126" s="373">
        <f t="shared" si="116"/>
        <v>0</v>
      </c>
      <c r="Q126" s="373">
        <f t="shared" si="116"/>
        <v>0</v>
      </c>
      <c r="R126" s="373">
        <f t="shared" si="116"/>
        <v>0</v>
      </c>
      <c r="S126" s="373">
        <f t="shared" si="116"/>
        <v>0</v>
      </c>
      <c r="T126" s="373">
        <f t="shared" si="116"/>
        <v>0</v>
      </c>
      <c r="U126" s="373">
        <f t="shared" si="116"/>
        <v>0</v>
      </c>
      <c r="V126" s="373">
        <f t="shared" si="116"/>
        <v>0</v>
      </c>
      <c r="W126" s="373">
        <f t="shared" si="116"/>
        <v>0</v>
      </c>
      <c r="Y126" s="373">
        <f t="shared" si="123"/>
        <v>1</v>
      </c>
      <c r="Z126" s="373">
        <f t="shared" si="124"/>
        <v>0</v>
      </c>
    </row>
    <row r="127" spans="4:26" ht="27.6" x14ac:dyDescent="0.25">
      <c r="D127" s="107" t="str">
        <f t="shared" ca="1" si="110"/>
        <v>1.89</v>
      </c>
      <c r="E127" s="301" t="s">
        <v>25</v>
      </c>
      <c r="F127" s="299" t="s">
        <v>114</v>
      </c>
      <c r="G127" s="225"/>
      <c r="H127" s="93" t="s">
        <v>47</v>
      </c>
      <c r="I127" s="399"/>
      <c r="L127" s="374">
        <f t="shared" si="103"/>
        <v>1</v>
      </c>
      <c r="M127" s="374">
        <f t="shared" si="104"/>
        <v>0</v>
      </c>
      <c r="N127" s="401">
        <f ca="1">MAX(N$15:OFFSET(N127,-1,0))+1</f>
        <v>89</v>
      </c>
      <c r="P127" s="373">
        <f t="shared" si="116"/>
        <v>0</v>
      </c>
      <c r="Q127" s="373">
        <f t="shared" si="116"/>
        <v>0</v>
      </c>
      <c r="R127" s="373">
        <f t="shared" si="116"/>
        <v>0</v>
      </c>
      <c r="S127" s="373">
        <f t="shared" si="116"/>
        <v>0</v>
      </c>
      <c r="T127" s="373">
        <f t="shared" si="116"/>
        <v>0</v>
      </c>
      <c r="U127" s="373">
        <f t="shared" si="116"/>
        <v>0</v>
      </c>
      <c r="V127" s="373">
        <f t="shared" si="116"/>
        <v>0</v>
      </c>
      <c r="W127" s="373">
        <f t="shared" si="116"/>
        <v>0</v>
      </c>
      <c r="Y127" s="373">
        <f t="shared" si="117"/>
        <v>1</v>
      </c>
      <c r="Z127" s="373">
        <f t="shared" si="118"/>
        <v>0</v>
      </c>
    </row>
    <row r="128" spans="4:26" ht="12.75" customHeight="1" x14ac:dyDescent="0.25">
      <c r="E128" s="43"/>
      <c r="F128" s="91"/>
      <c r="H128" s="21"/>
      <c r="I128" s="399"/>
    </row>
    <row r="130" spans="1:30" ht="21" customHeight="1" x14ac:dyDescent="0.3">
      <c r="C130" s="44" t="s">
        <v>145</v>
      </c>
      <c r="D130" s="106"/>
      <c r="F130" s="321"/>
      <c r="G130" s="46"/>
      <c r="H130" s="21"/>
      <c r="I130" s="399"/>
    </row>
    <row r="131" spans="1:30" ht="15" customHeight="1" x14ac:dyDescent="0.25">
      <c r="D131" s="106"/>
      <c r="F131" s="109" t="s">
        <v>44</v>
      </c>
      <c r="G131" s="105" t="s">
        <v>45</v>
      </c>
      <c r="H131" s="62"/>
      <c r="I131" s="163"/>
    </row>
    <row r="132" spans="1:30" s="22" customFormat="1" ht="290.39999999999998" x14ac:dyDescent="0.25">
      <c r="A132" s="16"/>
      <c r="B132" s="16"/>
      <c r="C132" s="29"/>
      <c r="D132" s="107" t="str">
        <f t="shared" ref="D132:D135" ca="1" si="125">CONCATENATE($A$1,".",N132)</f>
        <v>1.90</v>
      </c>
      <c r="E132" s="301" t="s">
        <v>23</v>
      </c>
      <c r="F132" s="298" t="s">
        <v>146</v>
      </c>
      <c r="G132" s="225"/>
      <c r="H132" s="93" t="s">
        <v>47</v>
      </c>
      <c r="I132" s="399"/>
      <c r="J132" s="371"/>
      <c r="K132" s="47"/>
      <c r="L132" s="374">
        <f t="shared" ref="L132:L133" si="126">IF(AND(OR(E132="V1",E132="V2",E132="V3"),G132=""),1,0)</f>
        <v>1</v>
      </c>
      <c r="M132" s="374">
        <f t="shared" ref="M132:M133" si="127">IF(OR(AND(E132="V1",G132="Ei"),(AND(E132="V1",G132="Osittain"))),1,0)</f>
        <v>0</v>
      </c>
      <c r="N132" s="401">
        <f ca="1">MAX(N$15:OFFSET(N132,-1,0))+1</f>
        <v>90</v>
      </c>
      <c r="O132" s="162"/>
      <c r="P132" s="373">
        <f t="shared" ref="P132:W133" si="128">IF(AND($E132=P$2,$G132=P$3),1,0)</f>
        <v>0</v>
      </c>
      <c r="Q132" s="373">
        <f t="shared" si="128"/>
        <v>0</v>
      </c>
      <c r="R132" s="373">
        <f t="shared" si="128"/>
        <v>0</v>
      </c>
      <c r="S132" s="373">
        <f t="shared" si="128"/>
        <v>0</v>
      </c>
      <c r="T132" s="373">
        <f t="shared" si="128"/>
        <v>0</v>
      </c>
      <c r="U132" s="373">
        <f t="shared" si="128"/>
        <v>0</v>
      </c>
      <c r="V132" s="373">
        <f t="shared" si="128"/>
        <v>0</v>
      </c>
      <c r="W132" s="373">
        <f t="shared" si="128"/>
        <v>0</v>
      </c>
      <c r="X132" s="162"/>
      <c r="Y132" s="373">
        <f t="shared" ref="Y132:Y133" si="129">IF(E132="V2",1,0)</f>
        <v>0</v>
      </c>
      <c r="Z132" s="373">
        <f t="shared" ref="Z132:Z133" si="130">IF(E132="V3",1,0)</f>
        <v>0</v>
      </c>
      <c r="AA132" s="47"/>
      <c r="AB132" s="47"/>
      <c r="AC132" s="37"/>
      <c r="AD132" s="37"/>
    </row>
    <row r="133" spans="1:30" s="22" customFormat="1" ht="52.8" x14ac:dyDescent="0.25">
      <c r="A133" s="16"/>
      <c r="B133" s="16"/>
      <c r="C133" s="29"/>
      <c r="D133" s="107" t="str">
        <f t="shared" ca="1" si="125"/>
        <v>1.91</v>
      </c>
      <c r="E133" s="301" t="s">
        <v>23</v>
      </c>
      <c r="F133" s="298" t="s">
        <v>147</v>
      </c>
      <c r="G133" s="225"/>
      <c r="H133" s="93" t="s">
        <v>47</v>
      </c>
      <c r="I133" s="399"/>
      <c r="J133" s="371"/>
      <c r="K133" s="47"/>
      <c r="L133" s="374">
        <f t="shared" si="126"/>
        <v>1</v>
      </c>
      <c r="M133" s="374">
        <f t="shared" si="127"/>
        <v>0</v>
      </c>
      <c r="N133" s="401">
        <f ca="1">MAX(N$15:OFFSET(N133,-1,0))+1</f>
        <v>91</v>
      </c>
      <c r="O133" s="162"/>
      <c r="P133" s="373">
        <f t="shared" si="128"/>
        <v>0</v>
      </c>
      <c r="Q133" s="373">
        <f t="shared" si="128"/>
        <v>0</v>
      </c>
      <c r="R133" s="373">
        <f t="shared" si="128"/>
        <v>0</v>
      </c>
      <c r="S133" s="373">
        <f t="shared" si="128"/>
        <v>0</v>
      </c>
      <c r="T133" s="373">
        <f t="shared" si="128"/>
        <v>0</v>
      </c>
      <c r="U133" s="373">
        <f t="shared" si="128"/>
        <v>0</v>
      </c>
      <c r="V133" s="373">
        <f t="shared" si="128"/>
        <v>0</v>
      </c>
      <c r="W133" s="373">
        <f t="shared" si="128"/>
        <v>0</v>
      </c>
      <c r="X133" s="162"/>
      <c r="Y133" s="373">
        <f t="shared" si="129"/>
        <v>0</v>
      </c>
      <c r="Z133" s="373">
        <f t="shared" si="130"/>
        <v>0</v>
      </c>
      <c r="AA133" s="47"/>
      <c r="AB133" s="47"/>
      <c r="AC133" s="37"/>
      <c r="AD133" s="37"/>
    </row>
    <row r="134" spans="1:30" ht="27.6" x14ac:dyDescent="0.25">
      <c r="D134" s="107" t="str">
        <f t="shared" ca="1" si="125"/>
        <v>1.92</v>
      </c>
      <c r="E134" s="301" t="s">
        <v>25</v>
      </c>
      <c r="F134" s="299" t="s">
        <v>114</v>
      </c>
      <c r="G134" s="225"/>
      <c r="H134" s="93" t="s">
        <v>47</v>
      </c>
      <c r="I134" s="37"/>
      <c r="L134" s="374">
        <f t="shared" ref="L134:L135" si="131">IF(AND(OR(E134="V1",E134="V2",E134="V3"),G134=""),1,0)</f>
        <v>1</v>
      </c>
      <c r="M134" s="374">
        <f t="shared" ref="M134:M135" si="132">IF(OR(AND(E134="V1",G134="Ei"),(AND(E134="V1",G134="Osittain"))),1,0)</f>
        <v>0</v>
      </c>
      <c r="N134" s="401">
        <f ca="1">MAX(N$15:OFFSET(N134,-1,0))+1</f>
        <v>92</v>
      </c>
      <c r="P134" s="373">
        <f t="shared" ref="P134:W135" si="133">IF(AND($E134=P$2,$G134=P$3),1,0)</f>
        <v>0</v>
      </c>
      <c r="Q134" s="373">
        <f t="shared" si="133"/>
        <v>0</v>
      </c>
      <c r="R134" s="373">
        <f t="shared" si="133"/>
        <v>0</v>
      </c>
      <c r="S134" s="373">
        <f t="shared" si="133"/>
        <v>0</v>
      </c>
      <c r="T134" s="373">
        <f t="shared" si="133"/>
        <v>0</v>
      </c>
      <c r="U134" s="373">
        <f t="shared" si="133"/>
        <v>0</v>
      </c>
      <c r="V134" s="373">
        <f t="shared" si="133"/>
        <v>0</v>
      </c>
      <c r="W134" s="373">
        <f t="shared" si="133"/>
        <v>0</v>
      </c>
      <c r="Y134" s="373">
        <f t="shared" ref="Y134:Y135" si="134">IF(E134="V2",1,0)</f>
        <v>1</v>
      </c>
      <c r="Z134" s="373">
        <f t="shared" ref="Z134:Z135" si="135">IF(E134="V3",1,0)</f>
        <v>0</v>
      </c>
    </row>
    <row r="135" spans="1:30" ht="27.6" x14ac:dyDescent="0.25">
      <c r="D135" s="107" t="str">
        <f t="shared" ca="1" si="125"/>
        <v>1.93</v>
      </c>
      <c r="E135" s="301" t="s">
        <v>25</v>
      </c>
      <c r="F135" s="299" t="s">
        <v>114</v>
      </c>
      <c r="G135" s="225"/>
      <c r="H135" s="93" t="s">
        <v>47</v>
      </c>
      <c r="I135" s="37"/>
      <c r="L135" s="374">
        <f t="shared" si="131"/>
        <v>1</v>
      </c>
      <c r="M135" s="374">
        <f t="shared" si="132"/>
        <v>0</v>
      </c>
      <c r="N135" s="401">
        <f ca="1">MAX(N$15:OFFSET(N135,-1,0))+1</f>
        <v>93</v>
      </c>
      <c r="P135" s="373">
        <f t="shared" si="133"/>
        <v>0</v>
      </c>
      <c r="Q135" s="373">
        <f t="shared" si="133"/>
        <v>0</v>
      </c>
      <c r="R135" s="373">
        <f t="shared" si="133"/>
        <v>0</v>
      </c>
      <c r="S135" s="373">
        <f t="shared" si="133"/>
        <v>0</v>
      </c>
      <c r="T135" s="373">
        <f t="shared" si="133"/>
        <v>0</v>
      </c>
      <c r="U135" s="373">
        <f t="shared" si="133"/>
        <v>0</v>
      </c>
      <c r="V135" s="373">
        <f t="shared" si="133"/>
        <v>0</v>
      </c>
      <c r="W135" s="373">
        <f t="shared" si="133"/>
        <v>0</v>
      </c>
      <c r="Y135" s="373">
        <f t="shared" si="134"/>
        <v>1</v>
      </c>
      <c r="Z135" s="373">
        <f t="shared" si="135"/>
        <v>0</v>
      </c>
    </row>
    <row r="136" spans="1:30" ht="52.8" x14ac:dyDescent="0.25">
      <c r="F136" s="321"/>
      <c r="G136" s="45"/>
      <c r="H136" s="21"/>
      <c r="I136" s="399"/>
      <c r="J136" s="371" t="s">
        <v>148</v>
      </c>
    </row>
    <row r="137" spans="1:30" s="187" customFormat="1" ht="13.8" x14ac:dyDescent="0.25">
      <c r="C137" s="188"/>
      <c r="E137" s="115" t="s">
        <v>149</v>
      </c>
      <c r="F137" s="115"/>
      <c r="G137" s="115"/>
      <c r="H137" s="115"/>
      <c r="I137" s="404"/>
      <c r="J137" s="450"/>
      <c r="K137" s="189"/>
      <c r="L137" s="404"/>
      <c r="M137" s="404"/>
      <c r="N137" s="404"/>
      <c r="O137" s="404"/>
      <c r="P137" s="392"/>
      <c r="Q137" s="392"/>
      <c r="R137" s="392"/>
      <c r="S137" s="392"/>
      <c r="T137" s="392"/>
      <c r="U137" s="392"/>
      <c r="V137" s="392"/>
      <c r="W137" s="392"/>
      <c r="X137" s="393"/>
      <c r="Y137" s="392" t="s">
        <v>150</v>
      </c>
      <c r="Z137" s="392" t="s">
        <v>151</v>
      </c>
      <c r="AA137" s="189"/>
      <c r="AB137" s="189"/>
      <c r="AC137" s="405"/>
      <c r="AD137" s="405"/>
    </row>
    <row r="138" spans="1:30" s="37" customFormat="1" ht="13.8" x14ac:dyDescent="0.25">
      <c r="A138" s="16"/>
      <c r="B138" s="16"/>
      <c r="C138" s="29"/>
      <c r="D138" s="16"/>
      <c r="E138" s="30"/>
      <c r="F138" s="53"/>
      <c r="G138" s="54"/>
      <c r="H138" s="21"/>
      <c r="I138" s="399"/>
      <c r="J138" s="371"/>
      <c r="K138" s="47"/>
      <c r="L138" s="374"/>
      <c r="M138" s="374"/>
      <c r="N138" s="374"/>
      <c r="O138" s="162"/>
      <c r="P138" s="373">
        <f t="shared" ref="P138:W138" si="136">SUM(P7:P136)</f>
        <v>0</v>
      </c>
      <c r="Q138" s="373">
        <f t="shared" si="136"/>
        <v>0</v>
      </c>
      <c r="R138" s="373">
        <f t="shared" si="136"/>
        <v>0</v>
      </c>
      <c r="S138" s="373">
        <f t="shared" si="136"/>
        <v>0</v>
      </c>
      <c r="T138" s="373">
        <f t="shared" si="136"/>
        <v>0</v>
      </c>
      <c r="U138" s="373">
        <f t="shared" si="136"/>
        <v>0</v>
      </c>
      <c r="V138" s="373">
        <f t="shared" si="136"/>
        <v>0</v>
      </c>
      <c r="W138" s="373">
        <f t="shared" si="136"/>
        <v>0</v>
      </c>
      <c r="X138" s="162"/>
      <c r="Y138" s="373">
        <f>SUM(Y7:Y136)</f>
        <v>26</v>
      </c>
      <c r="Z138" s="373">
        <f>SUM(Z7:Z136)</f>
        <v>0</v>
      </c>
      <c r="AA138" s="47"/>
      <c r="AB138" s="47"/>
    </row>
    <row r="139" spans="1:30" s="37" customFormat="1" ht="13.8" x14ac:dyDescent="0.25">
      <c r="A139" s="16"/>
      <c r="B139" s="16"/>
      <c r="C139" s="29"/>
      <c r="D139" s="16"/>
      <c r="E139" s="30"/>
      <c r="F139" s="53"/>
      <c r="G139" s="54"/>
      <c r="H139" s="21"/>
      <c r="I139" s="399"/>
      <c r="J139" s="371"/>
      <c r="K139" s="47"/>
      <c r="L139" s="374"/>
      <c r="M139" s="374"/>
      <c r="N139" s="374"/>
      <c r="O139" s="162"/>
      <c r="P139" s="373"/>
      <c r="Q139" s="373"/>
      <c r="R139" s="373"/>
      <c r="S139" s="373"/>
      <c r="T139" s="373"/>
      <c r="U139" s="373"/>
      <c r="V139" s="373"/>
      <c r="W139" s="373"/>
      <c r="X139" s="162"/>
      <c r="Y139" s="373"/>
      <c r="Z139" s="373"/>
      <c r="AA139" s="47"/>
      <c r="AB139" s="47"/>
    </row>
    <row r="140" spans="1:30" s="37" customFormat="1" ht="13.8" x14ac:dyDescent="0.25">
      <c r="A140" s="16"/>
      <c r="B140" s="16"/>
      <c r="C140" s="29"/>
      <c r="D140" s="16"/>
      <c r="E140" s="30"/>
      <c r="F140" s="53"/>
      <c r="G140" s="54"/>
      <c r="H140" s="21"/>
      <c r="I140" s="399"/>
      <c r="J140" s="371"/>
      <c r="K140" s="47"/>
      <c r="L140" s="374"/>
      <c r="M140" s="374"/>
      <c r="N140" s="374"/>
      <c r="O140" s="162"/>
      <c r="P140" s="373"/>
      <c r="Q140" s="373"/>
      <c r="R140" s="373"/>
      <c r="S140" s="373"/>
      <c r="T140" s="373"/>
      <c r="U140" s="373"/>
      <c r="V140" s="373"/>
      <c r="W140" s="373"/>
      <c r="X140" s="162"/>
      <c r="Y140" s="373"/>
      <c r="Z140" s="373"/>
      <c r="AA140" s="47"/>
      <c r="AB140" s="47"/>
    </row>
    <row r="141" spans="1:30" s="37" customFormat="1" ht="13.8" x14ac:dyDescent="0.25">
      <c r="A141" s="16"/>
      <c r="B141" s="16"/>
      <c r="C141" s="29"/>
      <c r="D141" s="16"/>
      <c r="E141" s="30"/>
      <c r="F141" s="321"/>
      <c r="G141" s="45"/>
      <c r="H141" s="21"/>
      <c r="I141" s="399"/>
      <c r="J141" s="371"/>
      <c r="K141" s="47"/>
      <c r="L141" s="374"/>
      <c r="M141" s="374"/>
      <c r="N141" s="374"/>
      <c r="O141" s="162"/>
      <c r="P141" s="373"/>
      <c r="Q141" s="373"/>
      <c r="R141" s="373"/>
      <c r="S141" s="373"/>
      <c r="T141" s="373"/>
      <c r="U141" s="373"/>
      <c r="V141" s="373"/>
      <c r="W141" s="373"/>
      <c r="X141" s="162"/>
      <c r="Y141" s="373"/>
      <c r="Z141" s="373"/>
      <c r="AA141" s="47"/>
      <c r="AB141" s="47"/>
    </row>
    <row r="142" spans="1:30" s="37" customFormat="1" ht="13.8" x14ac:dyDescent="0.25">
      <c r="A142" s="16"/>
      <c r="B142" s="16"/>
      <c r="C142" s="29"/>
      <c r="D142" s="16"/>
      <c r="E142" s="30"/>
      <c r="F142" s="321"/>
      <c r="G142" s="45"/>
      <c r="H142" s="21"/>
      <c r="I142" s="399"/>
      <c r="J142" s="371"/>
      <c r="K142" s="47"/>
      <c r="L142" s="374"/>
      <c r="M142" s="374"/>
      <c r="N142" s="374"/>
      <c r="O142" s="162"/>
      <c r="P142" s="373"/>
      <c r="Q142" s="373"/>
      <c r="R142" s="373"/>
      <c r="S142" s="373"/>
      <c r="T142" s="373"/>
      <c r="U142" s="373"/>
      <c r="V142" s="373"/>
      <c r="W142" s="373"/>
      <c r="X142" s="162"/>
      <c r="Y142" s="373"/>
      <c r="Z142" s="373"/>
      <c r="AA142" s="47"/>
      <c r="AB142" s="47"/>
    </row>
    <row r="143" spans="1:30" s="37" customFormat="1" ht="13.8" x14ac:dyDescent="0.25">
      <c r="A143" s="16"/>
      <c r="B143" s="16"/>
      <c r="C143" s="29"/>
      <c r="D143" s="16"/>
      <c r="E143" s="30"/>
      <c r="F143" s="321"/>
      <c r="G143" s="45"/>
      <c r="H143" s="21"/>
      <c r="I143" s="399"/>
      <c r="J143" s="371"/>
      <c r="K143" s="47"/>
      <c r="L143" s="374"/>
      <c r="M143" s="374"/>
      <c r="N143" s="374"/>
      <c r="O143" s="162"/>
      <c r="P143" s="373"/>
      <c r="Q143" s="373"/>
      <c r="R143" s="373"/>
      <c r="S143" s="373"/>
      <c r="T143" s="373"/>
      <c r="U143" s="373"/>
      <c r="V143" s="373"/>
      <c r="W143" s="373"/>
      <c r="X143" s="162"/>
      <c r="Y143" s="373"/>
      <c r="Z143" s="373"/>
      <c r="AA143" s="47"/>
      <c r="AB143" s="47"/>
    </row>
    <row r="144" spans="1:30" s="37" customFormat="1" ht="13.8" x14ac:dyDescent="0.25">
      <c r="A144" s="16"/>
      <c r="B144" s="16"/>
      <c r="C144" s="29"/>
      <c r="D144" s="16"/>
      <c r="E144" s="30"/>
      <c r="F144" s="321"/>
      <c r="G144" s="45"/>
      <c r="H144" s="21"/>
      <c r="I144" s="399"/>
      <c r="J144" s="371"/>
      <c r="K144" s="47"/>
      <c r="L144" s="374"/>
      <c r="M144" s="374"/>
      <c r="N144" s="374"/>
      <c r="O144" s="162"/>
      <c r="P144" s="373"/>
      <c r="Q144" s="373"/>
      <c r="R144" s="373"/>
      <c r="S144" s="373"/>
      <c r="T144" s="373"/>
      <c r="U144" s="373"/>
      <c r="V144" s="373"/>
      <c r="W144" s="373"/>
      <c r="X144" s="162"/>
      <c r="Y144" s="373"/>
      <c r="Z144" s="373"/>
      <c r="AA144" s="47"/>
      <c r="AB144" s="47"/>
    </row>
    <row r="145" spans="1:28" s="37" customFormat="1" ht="13.8" x14ac:dyDescent="0.25">
      <c r="A145" s="16"/>
      <c r="B145" s="16"/>
      <c r="C145" s="29"/>
      <c r="D145" s="16"/>
      <c r="E145" s="30"/>
      <c r="F145" s="321"/>
      <c r="G145" s="45"/>
      <c r="H145" s="21"/>
      <c r="I145" s="399"/>
      <c r="J145" s="371"/>
      <c r="K145" s="47"/>
      <c r="L145" s="374"/>
      <c r="M145" s="374"/>
      <c r="N145" s="374"/>
      <c r="O145" s="162"/>
      <c r="P145" s="373"/>
      <c r="Q145" s="373"/>
      <c r="R145" s="373"/>
      <c r="S145" s="373"/>
      <c r="T145" s="373"/>
      <c r="U145" s="373"/>
      <c r="V145" s="373"/>
      <c r="W145" s="373"/>
      <c r="X145" s="162"/>
      <c r="Y145" s="373"/>
      <c r="Z145" s="373"/>
      <c r="AA145" s="47"/>
      <c r="AB145" s="47"/>
    </row>
    <row r="146" spans="1:28" s="37" customFormat="1" ht="13.8" x14ac:dyDescent="0.25">
      <c r="A146" s="16"/>
      <c r="B146" s="16"/>
      <c r="C146" s="29"/>
      <c r="D146" s="16"/>
      <c r="E146" s="30"/>
      <c r="F146" s="321"/>
      <c r="G146" s="45"/>
      <c r="H146" s="21"/>
      <c r="I146" s="399"/>
      <c r="J146" s="371"/>
      <c r="K146" s="47"/>
      <c r="L146" s="374"/>
      <c r="M146" s="374"/>
      <c r="N146" s="374"/>
      <c r="O146" s="162"/>
      <c r="P146" s="373"/>
      <c r="Q146" s="373"/>
      <c r="R146" s="373"/>
      <c r="S146" s="373"/>
      <c r="T146" s="373"/>
      <c r="U146" s="373"/>
      <c r="V146" s="373"/>
      <c r="W146" s="373"/>
      <c r="X146" s="162"/>
      <c r="Y146" s="373"/>
      <c r="Z146" s="373"/>
      <c r="AA146" s="47"/>
      <c r="AB146" s="47"/>
    </row>
    <row r="147" spans="1:28" s="37" customFormat="1" ht="13.8" x14ac:dyDescent="0.25">
      <c r="A147" s="16"/>
      <c r="B147" s="16"/>
      <c r="C147" s="29"/>
      <c r="D147" s="16"/>
      <c r="E147" s="30"/>
      <c r="F147" s="321"/>
      <c r="G147" s="45"/>
      <c r="H147" s="21"/>
      <c r="I147" s="399"/>
      <c r="J147" s="371"/>
      <c r="K147" s="47"/>
      <c r="L147" s="374"/>
      <c r="M147" s="374"/>
      <c r="N147" s="374"/>
      <c r="O147" s="162"/>
      <c r="P147" s="373"/>
      <c r="Q147" s="373"/>
      <c r="R147" s="373"/>
      <c r="S147" s="373"/>
      <c r="T147" s="373"/>
      <c r="U147" s="373"/>
      <c r="V147" s="373"/>
      <c r="W147" s="373"/>
      <c r="X147" s="162"/>
      <c r="Y147" s="373"/>
      <c r="Z147" s="373"/>
      <c r="AA147" s="47"/>
      <c r="AB147" s="47"/>
    </row>
    <row r="148" spans="1:28" s="37" customFormat="1" ht="13.8" x14ac:dyDescent="0.25">
      <c r="A148" s="16"/>
      <c r="B148" s="16"/>
      <c r="C148" s="29"/>
      <c r="D148" s="16"/>
      <c r="E148" s="30"/>
      <c r="F148" s="321"/>
      <c r="G148" s="45"/>
      <c r="H148" s="21"/>
      <c r="I148" s="399"/>
      <c r="J148" s="371"/>
      <c r="K148" s="47"/>
      <c r="L148" s="374"/>
      <c r="M148" s="374"/>
      <c r="N148" s="374"/>
      <c r="O148" s="162"/>
      <c r="P148" s="373"/>
      <c r="Q148" s="373"/>
      <c r="R148" s="373"/>
      <c r="S148" s="373"/>
      <c r="T148" s="373"/>
      <c r="U148" s="373"/>
      <c r="V148" s="373"/>
      <c r="W148" s="373"/>
      <c r="X148" s="162"/>
      <c r="Y148" s="373"/>
      <c r="Z148" s="373"/>
      <c r="AA148" s="47"/>
      <c r="AB148" s="47"/>
    </row>
    <row r="149" spans="1:28" s="37" customFormat="1" ht="13.8" x14ac:dyDescent="0.25">
      <c r="A149" s="16"/>
      <c r="B149" s="16"/>
      <c r="C149" s="29"/>
      <c r="D149" s="16"/>
      <c r="E149" s="30"/>
      <c r="F149" s="321"/>
      <c r="G149" s="45"/>
      <c r="H149" s="21"/>
      <c r="I149" s="399"/>
      <c r="J149" s="371"/>
      <c r="K149" s="47"/>
      <c r="L149" s="374"/>
      <c r="M149" s="374"/>
      <c r="N149" s="374"/>
      <c r="O149" s="162"/>
      <c r="P149" s="373"/>
      <c r="Q149" s="373"/>
      <c r="R149" s="373"/>
      <c r="S149" s="373"/>
      <c r="T149" s="373"/>
      <c r="U149" s="373"/>
      <c r="V149" s="373"/>
      <c r="W149" s="373"/>
      <c r="X149" s="162"/>
      <c r="Y149" s="373"/>
      <c r="Z149" s="373"/>
      <c r="AA149" s="47"/>
      <c r="AB149" s="47"/>
    </row>
    <row r="150" spans="1:28" s="37" customFormat="1" ht="13.8" x14ac:dyDescent="0.25">
      <c r="A150" s="16"/>
      <c r="B150" s="16"/>
      <c r="C150" s="29"/>
      <c r="D150" s="16"/>
      <c r="E150" s="30"/>
      <c r="F150" s="321"/>
      <c r="G150" s="45"/>
      <c r="H150" s="21"/>
      <c r="I150" s="399"/>
      <c r="J150" s="371"/>
      <c r="K150" s="47"/>
      <c r="L150" s="374"/>
      <c r="M150" s="374"/>
      <c r="N150" s="374"/>
      <c r="O150" s="162"/>
      <c r="P150" s="373"/>
      <c r="Q150" s="373"/>
      <c r="R150" s="373"/>
      <c r="S150" s="373"/>
      <c r="T150" s="373"/>
      <c r="U150" s="373"/>
      <c r="V150" s="373"/>
      <c r="W150" s="373"/>
      <c r="X150" s="162"/>
      <c r="Y150" s="373"/>
      <c r="Z150" s="373"/>
      <c r="AA150" s="47"/>
      <c r="AB150" s="47"/>
    </row>
    <row r="151" spans="1:28" s="37" customFormat="1" ht="13.8" x14ac:dyDescent="0.25">
      <c r="A151" s="16"/>
      <c r="B151" s="16"/>
      <c r="C151" s="29"/>
      <c r="D151" s="16"/>
      <c r="E151" s="30"/>
      <c r="F151" s="321"/>
      <c r="G151" s="45"/>
      <c r="H151" s="21"/>
      <c r="I151" s="399"/>
      <c r="J151" s="371"/>
      <c r="K151" s="47"/>
      <c r="L151" s="374"/>
      <c r="M151" s="374"/>
      <c r="N151" s="374"/>
      <c r="O151" s="162"/>
      <c r="P151" s="373"/>
      <c r="Q151" s="373"/>
      <c r="R151" s="373"/>
      <c r="S151" s="373"/>
      <c r="T151" s="373"/>
      <c r="U151" s="373"/>
      <c r="V151" s="373"/>
      <c r="W151" s="373"/>
      <c r="X151" s="162"/>
      <c r="Y151" s="373"/>
      <c r="Z151" s="373"/>
      <c r="AA151" s="47"/>
      <c r="AB151" s="47"/>
    </row>
    <row r="152" spans="1:28" s="37" customFormat="1" ht="13.8" x14ac:dyDescent="0.25">
      <c r="A152" s="16"/>
      <c r="B152" s="16"/>
      <c r="C152" s="29"/>
      <c r="D152" s="16"/>
      <c r="E152" s="30"/>
      <c r="F152" s="321"/>
      <c r="G152" s="45"/>
      <c r="H152" s="21"/>
      <c r="I152" s="399"/>
      <c r="J152" s="371"/>
      <c r="K152" s="47"/>
      <c r="L152" s="374"/>
      <c r="M152" s="374"/>
      <c r="N152" s="374"/>
      <c r="O152" s="162"/>
      <c r="P152" s="373"/>
      <c r="Q152" s="373"/>
      <c r="R152" s="373"/>
      <c r="S152" s="373"/>
      <c r="T152" s="373"/>
      <c r="U152" s="373"/>
      <c r="V152" s="373"/>
      <c r="W152" s="373"/>
      <c r="X152" s="162"/>
      <c r="Y152" s="373"/>
      <c r="Z152" s="373"/>
      <c r="AA152" s="47"/>
      <c r="AB152" s="47"/>
    </row>
    <row r="153" spans="1:28" s="37" customFormat="1" ht="13.8" x14ac:dyDescent="0.25">
      <c r="A153" s="16"/>
      <c r="B153" s="16"/>
      <c r="C153" s="29"/>
      <c r="D153" s="16"/>
      <c r="E153" s="30"/>
      <c r="F153" s="321"/>
      <c r="G153" s="45"/>
      <c r="H153" s="21"/>
      <c r="I153" s="399"/>
      <c r="J153" s="371"/>
      <c r="K153" s="47"/>
      <c r="L153" s="374"/>
      <c r="M153" s="374"/>
      <c r="N153" s="374"/>
      <c r="O153" s="162"/>
      <c r="P153" s="373"/>
      <c r="Q153" s="373"/>
      <c r="R153" s="373"/>
      <c r="S153" s="373"/>
      <c r="T153" s="373"/>
      <c r="U153" s="373"/>
      <c r="V153" s="373"/>
      <c r="W153" s="373"/>
      <c r="X153" s="162"/>
      <c r="Y153" s="373"/>
      <c r="Z153" s="373"/>
      <c r="AA153" s="47"/>
      <c r="AB153" s="47"/>
    </row>
    <row r="154" spans="1:28" ht="13.8" x14ac:dyDescent="0.25">
      <c r="F154" s="321"/>
      <c r="G154" s="45"/>
      <c r="H154" s="21"/>
      <c r="I154" s="399"/>
    </row>
    <row r="155" spans="1:28" ht="13.8" x14ac:dyDescent="0.25">
      <c r="F155" s="321"/>
      <c r="G155" s="45"/>
      <c r="H155" s="21"/>
      <c r="I155" s="399"/>
    </row>
    <row r="156" spans="1:28" ht="13.8" x14ac:dyDescent="0.25">
      <c r="F156" s="321"/>
      <c r="G156" s="45"/>
      <c r="H156" s="21"/>
      <c r="I156" s="399"/>
    </row>
    <row r="157" spans="1:28" ht="13.8" x14ac:dyDescent="0.25">
      <c r="F157" s="321"/>
      <c r="G157" s="45"/>
      <c r="H157" s="21"/>
      <c r="I157" s="399"/>
    </row>
    <row r="158" spans="1:28" ht="13.8" x14ac:dyDescent="0.25">
      <c r="F158" s="321"/>
      <c r="G158" s="45"/>
      <c r="H158" s="21"/>
      <c r="I158" s="399"/>
    </row>
    <row r="159" spans="1:28" ht="13.8" x14ac:dyDescent="0.25">
      <c r="F159" s="321"/>
      <c r="G159" s="45"/>
      <c r="H159" s="21"/>
      <c r="I159" s="399"/>
    </row>
    <row r="160" spans="1:28" ht="13.8" x14ac:dyDescent="0.25">
      <c r="F160" s="321"/>
      <c r="G160" s="45"/>
      <c r="H160" s="21"/>
      <c r="I160" s="399"/>
    </row>
    <row r="161" spans="6:9" ht="13.8" x14ac:dyDescent="0.25">
      <c r="F161" s="321"/>
      <c r="G161" s="45"/>
      <c r="H161" s="21"/>
      <c r="I161" s="399"/>
    </row>
    <row r="162" spans="6:9" ht="13.8" x14ac:dyDescent="0.25">
      <c r="F162" s="321"/>
      <c r="G162" s="45"/>
      <c r="H162" s="21"/>
      <c r="I162" s="399"/>
    </row>
    <row r="163" spans="6:9" ht="13.8" x14ac:dyDescent="0.25">
      <c r="F163" s="321"/>
      <c r="G163" s="45"/>
      <c r="H163" s="21"/>
      <c r="I163" s="399"/>
    </row>
    <row r="164" spans="6:9" ht="13.8" x14ac:dyDescent="0.25">
      <c r="F164" s="321"/>
      <c r="G164" s="45"/>
      <c r="H164" s="21"/>
      <c r="I164" s="399"/>
    </row>
    <row r="165" spans="6:9" ht="13.8" x14ac:dyDescent="0.25">
      <c r="F165" s="321"/>
      <c r="G165" s="45"/>
      <c r="H165" s="21"/>
      <c r="I165" s="399"/>
    </row>
    <row r="166" spans="6:9" ht="13.8" x14ac:dyDescent="0.25">
      <c r="F166" s="321"/>
      <c r="G166" s="45"/>
      <c r="H166" s="21"/>
      <c r="I166" s="399"/>
    </row>
    <row r="167" spans="6:9" ht="13.8" x14ac:dyDescent="0.25">
      <c r="F167" s="321"/>
      <c r="G167" s="45"/>
      <c r="H167" s="21"/>
      <c r="I167" s="399"/>
    </row>
    <row r="168" spans="6:9" ht="13.8" x14ac:dyDescent="0.25">
      <c r="F168" s="321"/>
      <c r="G168" s="45"/>
      <c r="H168" s="21"/>
      <c r="I168" s="399"/>
    </row>
    <row r="169" spans="6:9" ht="13.8" x14ac:dyDescent="0.25">
      <c r="F169" s="321"/>
      <c r="G169" s="45"/>
      <c r="H169" s="21"/>
      <c r="I169" s="399"/>
    </row>
    <row r="170" spans="6:9" ht="13.8" x14ac:dyDescent="0.25">
      <c r="F170" s="321"/>
      <c r="G170" s="45"/>
      <c r="H170" s="21"/>
      <c r="I170" s="399"/>
    </row>
    <row r="171" spans="6:9" ht="13.8" x14ac:dyDescent="0.25">
      <c r="F171" s="321"/>
      <c r="G171" s="45"/>
      <c r="H171" s="21"/>
      <c r="I171" s="399"/>
    </row>
    <row r="172" spans="6:9" ht="13.8" x14ac:dyDescent="0.25">
      <c r="F172" s="321"/>
      <c r="G172" s="45"/>
      <c r="H172" s="21"/>
      <c r="I172" s="399"/>
    </row>
    <row r="173" spans="6:9" ht="13.8" x14ac:dyDescent="0.25">
      <c r="F173" s="321"/>
      <c r="G173" s="45"/>
      <c r="H173" s="21"/>
      <c r="I173" s="399"/>
    </row>
    <row r="174" spans="6:9" ht="13.8" x14ac:dyDescent="0.25">
      <c r="F174" s="321"/>
      <c r="G174" s="45"/>
      <c r="H174" s="21"/>
      <c r="I174" s="399"/>
    </row>
    <row r="175" spans="6:9" ht="13.8" x14ac:dyDescent="0.25">
      <c r="F175" s="321"/>
      <c r="G175" s="45"/>
      <c r="H175" s="21"/>
      <c r="I175" s="399"/>
    </row>
    <row r="176" spans="6:9" ht="13.8" x14ac:dyDescent="0.25">
      <c r="F176" s="321"/>
      <c r="G176" s="45"/>
      <c r="H176" s="21"/>
      <c r="I176" s="399"/>
    </row>
    <row r="177" spans="6:9" ht="13.8" x14ac:dyDescent="0.25">
      <c r="F177" s="321"/>
      <c r="G177" s="45"/>
      <c r="H177" s="21"/>
      <c r="I177" s="399"/>
    </row>
    <row r="178" spans="6:9" ht="13.8" x14ac:dyDescent="0.25">
      <c r="F178" s="321"/>
      <c r="G178" s="45"/>
      <c r="H178" s="21"/>
      <c r="I178" s="399"/>
    </row>
    <row r="179" spans="6:9" ht="13.8" x14ac:dyDescent="0.25">
      <c r="F179" s="321"/>
      <c r="G179" s="45"/>
      <c r="H179" s="21"/>
      <c r="I179" s="399"/>
    </row>
    <row r="180" spans="6:9" ht="13.8" x14ac:dyDescent="0.25">
      <c r="F180" s="321"/>
      <c r="G180" s="45"/>
      <c r="H180" s="21"/>
      <c r="I180" s="399"/>
    </row>
    <row r="181" spans="6:9" ht="13.8" x14ac:dyDescent="0.25">
      <c r="F181" s="321"/>
      <c r="G181" s="45"/>
      <c r="H181" s="21"/>
      <c r="I181" s="399"/>
    </row>
    <row r="182" spans="6:9" ht="13.8" x14ac:dyDescent="0.25">
      <c r="F182" s="321"/>
      <c r="G182" s="45"/>
      <c r="H182" s="21"/>
      <c r="I182" s="399"/>
    </row>
    <row r="183" spans="6:9" ht="13.8" x14ac:dyDescent="0.25">
      <c r="F183" s="321"/>
      <c r="G183" s="45"/>
      <c r="H183" s="21"/>
      <c r="I183" s="399"/>
    </row>
    <row r="184" spans="6:9" ht="13.8" x14ac:dyDescent="0.25">
      <c r="F184" s="321"/>
      <c r="G184" s="45"/>
      <c r="H184" s="21"/>
      <c r="I184" s="399"/>
    </row>
    <row r="185" spans="6:9" ht="13.8" x14ac:dyDescent="0.25">
      <c r="F185" s="321"/>
      <c r="G185" s="45"/>
      <c r="H185" s="21"/>
      <c r="I185" s="399"/>
    </row>
    <row r="186" spans="6:9" ht="13.8" x14ac:dyDescent="0.25">
      <c r="F186" s="321"/>
      <c r="G186" s="45"/>
      <c r="H186" s="21"/>
      <c r="I186" s="399"/>
    </row>
    <row r="187" spans="6:9" ht="13.8" x14ac:dyDescent="0.25">
      <c r="F187" s="321"/>
      <c r="G187" s="45"/>
      <c r="H187" s="21"/>
      <c r="I187" s="399"/>
    </row>
    <row r="188" spans="6:9" ht="13.8" x14ac:dyDescent="0.25">
      <c r="F188" s="321"/>
      <c r="G188" s="45"/>
      <c r="H188" s="21"/>
      <c r="I188" s="399"/>
    </row>
    <row r="189" spans="6:9" ht="13.8" x14ac:dyDescent="0.25">
      <c r="F189" s="321"/>
      <c r="G189" s="45"/>
      <c r="H189" s="21"/>
      <c r="I189" s="399"/>
    </row>
    <row r="190" spans="6:9" ht="13.8" x14ac:dyDescent="0.25">
      <c r="F190" s="321"/>
      <c r="G190" s="45"/>
      <c r="H190" s="21"/>
      <c r="I190" s="399"/>
    </row>
    <row r="191" spans="6:9" ht="13.8" x14ac:dyDescent="0.25">
      <c r="F191" s="321"/>
      <c r="G191" s="45"/>
      <c r="H191" s="21"/>
      <c r="I191" s="399"/>
    </row>
    <row r="192" spans="6:9" ht="13.8" x14ac:dyDescent="0.25">
      <c r="F192" s="321"/>
      <c r="G192" s="45"/>
      <c r="H192" s="21"/>
      <c r="I192" s="399"/>
    </row>
    <row r="193" spans="6:9" ht="13.8" x14ac:dyDescent="0.25">
      <c r="F193" s="321"/>
      <c r="G193" s="45"/>
      <c r="H193" s="21"/>
      <c r="I193" s="399"/>
    </row>
    <row r="194" spans="6:9" ht="13.8" x14ac:dyDescent="0.25">
      <c r="F194" s="321"/>
      <c r="G194" s="45"/>
      <c r="H194" s="21"/>
      <c r="I194" s="399"/>
    </row>
    <row r="195" spans="6:9" ht="13.8" x14ac:dyDescent="0.25">
      <c r="F195" s="321"/>
      <c r="G195" s="45"/>
      <c r="H195" s="21"/>
      <c r="I195" s="399"/>
    </row>
    <row r="196" spans="6:9" ht="13.8" x14ac:dyDescent="0.25">
      <c r="F196" s="321"/>
      <c r="G196" s="45"/>
      <c r="H196" s="21"/>
      <c r="I196" s="399"/>
    </row>
    <row r="197" spans="6:9" ht="13.8" x14ac:dyDescent="0.25">
      <c r="F197" s="321"/>
      <c r="G197" s="45"/>
      <c r="H197" s="21"/>
      <c r="I197" s="399"/>
    </row>
    <row r="198" spans="6:9" ht="13.8" x14ac:dyDescent="0.25">
      <c r="F198" s="321"/>
      <c r="G198" s="45"/>
      <c r="H198" s="21"/>
      <c r="I198" s="399"/>
    </row>
    <row r="199" spans="6:9" ht="13.8" x14ac:dyDescent="0.25">
      <c r="F199" s="321"/>
      <c r="G199" s="45"/>
      <c r="H199" s="21"/>
      <c r="I199" s="399"/>
    </row>
    <row r="200" spans="6:9" ht="13.8" x14ac:dyDescent="0.25">
      <c r="F200" s="321"/>
      <c r="G200" s="45"/>
      <c r="H200" s="21"/>
      <c r="I200" s="399"/>
    </row>
    <row r="201" spans="6:9" ht="13.8" x14ac:dyDescent="0.25">
      <c r="F201" s="321"/>
      <c r="G201" s="45"/>
      <c r="H201" s="21"/>
      <c r="I201" s="399"/>
    </row>
    <row r="202" spans="6:9" ht="13.8" x14ac:dyDescent="0.25">
      <c r="F202" s="321"/>
      <c r="G202" s="45"/>
      <c r="H202" s="21"/>
      <c r="I202" s="399"/>
    </row>
    <row r="203" spans="6:9" ht="13.8" x14ac:dyDescent="0.25">
      <c r="F203" s="321"/>
      <c r="G203" s="45"/>
      <c r="H203" s="21"/>
      <c r="I203" s="399"/>
    </row>
    <row r="204" spans="6:9" ht="13.8" x14ac:dyDescent="0.25">
      <c r="F204" s="321"/>
      <c r="G204" s="45"/>
      <c r="H204" s="21"/>
      <c r="I204" s="399"/>
    </row>
    <row r="205" spans="6:9" ht="13.8" x14ac:dyDescent="0.25">
      <c r="F205" s="321"/>
      <c r="G205" s="45"/>
      <c r="H205" s="21"/>
      <c r="I205" s="399"/>
    </row>
    <row r="206" spans="6:9" ht="13.8" x14ac:dyDescent="0.25">
      <c r="F206" s="321"/>
      <c r="G206" s="45"/>
      <c r="H206" s="21"/>
      <c r="I206" s="399"/>
    </row>
    <row r="207" spans="6:9" ht="13.8" x14ac:dyDescent="0.25">
      <c r="F207" s="321"/>
      <c r="G207" s="45"/>
      <c r="H207" s="21"/>
      <c r="I207" s="399"/>
    </row>
    <row r="208" spans="6:9" ht="13.8" x14ac:dyDescent="0.25">
      <c r="F208" s="321"/>
      <c r="G208" s="45"/>
      <c r="H208" s="21"/>
      <c r="I208" s="399"/>
    </row>
    <row r="209" spans="6:9" ht="13.8" x14ac:dyDescent="0.25">
      <c r="F209" s="321"/>
      <c r="G209" s="45"/>
      <c r="H209" s="21"/>
      <c r="I209" s="399"/>
    </row>
    <row r="210" spans="6:9" ht="13.8" x14ac:dyDescent="0.25">
      <c r="F210" s="321"/>
      <c r="G210" s="45"/>
      <c r="H210" s="21"/>
      <c r="I210" s="399"/>
    </row>
    <row r="211" spans="6:9" ht="13.8" x14ac:dyDescent="0.25">
      <c r="F211" s="321"/>
      <c r="G211" s="45"/>
      <c r="H211" s="21"/>
      <c r="I211" s="399"/>
    </row>
    <row r="212" spans="6:9" ht="13.8" x14ac:dyDescent="0.25">
      <c r="F212" s="321"/>
      <c r="G212" s="45"/>
      <c r="H212" s="21"/>
      <c r="I212" s="399"/>
    </row>
    <row r="213" spans="6:9" ht="13.8" x14ac:dyDescent="0.25">
      <c r="F213" s="321"/>
      <c r="G213" s="45"/>
      <c r="H213" s="21"/>
      <c r="I213" s="399"/>
    </row>
    <row r="214" spans="6:9" ht="13.8" x14ac:dyDescent="0.25">
      <c r="F214" s="321"/>
      <c r="G214" s="45"/>
      <c r="H214" s="21"/>
      <c r="I214" s="399"/>
    </row>
    <row r="215" spans="6:9" ht="13.8" x14ac:dyDescent="0.25">
      <c r="F215" s="321"/>
      <c r="G215" s="45"/>
      <c r="H215" s="21"/>
      <c r="I215" s="399"/>
    </row>
    <row r="216" spans="6:9" ht="13.8" x14ac:dyDescent="0.25">
      <c r="F216" s="321"/>
      <c r="G216" s="45"/>
      <c r="H216" s="21"/>
      <c r="I216" s="399"/>
    </row>
    <row r="217" spans="6:9" ht="13.8" x14ac:dyDescent="0.25">
      <c r="F217" s="321"/>
      <c r="G217" s="45"/>
      <c r="H217" s="21"/>
      <c r="I217" s="399"/>
    </row>
    <row r="218" spans="6:9" ht="13.8" x14ac:dyDescent="0.25">
      <c r="F218" s="321"/>
      <c r="G218" s="45"/>
      <c r="H218" s="21"/>
      <c r="I218" s="399"/>
    </row>
    <row r="219" spans="6:9" ht="13.8" x14ac:dyDescent="0.25">
      <c r="F219" s="321"/>
      <c r="G219" s="45"/>
      <c r="H219" s="21"/>
      <c r="I219" s="399"/>
    </row>
    <row r="220" spans="6:9" ht="13.8" x14ac:dyDescent="0.25">
      <c r="F220" s="321"/>
      <c r="G220" s="45"/>
      <c r="H220" s="21"/>
      <c r="I220" s="399"/>
    </row>
    <row r="221" spans="6:9" ht="13.8" x14ac:dyDescent="0.25">
      <c r="F221" s="321"/>
      <c r="G221" s="45"/>
      <c r="H221" s="21"/>
      <c r="I221" s="399"/>
    </row>
    <row r="222" spans="6:9" ht="13.8" x14ac:dyDescent="0.25">
      <c r="F222" s="321"/>
      <c r="G222" s="45"/>
      <c r="H222" s="21"/>
      <c r="I222" s="399"/>
    </row>
    <row r="223" spans="6:9" ht="13.8" x14ac:dyDescent="0.25">
      <c r="F223" s="321"/>
      <c r="G223" s="45"/>
      <c r="H223" s="21"/>
      <c r="I223" s="399"/>
    </row>
    <row r="224" spans="6:9" ht="13.8" x14ac:dyDescent="0.25">
      <c r="F224" s="321"/>
      <c r="G224" s="45"/>
      <c r="H224" s="21"/>
      <c r="I224" s="399"/>
    </row>
    <row r="225" spans="6:9" ht="13.8" x14ac:dyDescent="0.25">
      <c r="F225" s="321"/>
      <c r="G225" s="45"/>
      <c r="H225" s="21"/>
      <c r="I225" s="399"/>
    </row>
    <row r="226" spans="6:9" ht="13.8" x14ac:dyDescent="0.25">
      <c r="F226" s="321"/>
      <c r="G226" s="45"/>
      <c r="H226" s="21"/>
      <c r="I226" s="399"/>
    </row>
    <row r="227" spans="6:9" ht="13.8" x14ac:dyDescent="0.25">
      <c r="F227" s="321"/>
      <c r="G227" s="45"/>
      <c r="H227" s="21"/>
      <c r="I227" s="399"/>
    </row>
    <row r="228" spans="6:9" ht="13.8" x14ac:dyDescent="0.25">
      <c r="F228" s="321"/>
      <c r="G228" s="45"/>
      <c r="H228" s="21"/>
      <c r="I228" s="399"/>
    </row>
    <row r="229" spans="6:9" ht="13.8" x14ac:dyDescent="0.25">
      <c r="F229" s="321"/>
      <c r="G229" s="45"/>
      <c r="H229" s="21"/>
      <c r="I229" s="399"/>
    </row>
    <row r="230" spans="6:9" ht="13.8" x14ac:dyDescent="0.25">
      <c r="F230" s="321"/>
      <c r="G230" s="45"/>
      <c r="H230" s="21"/>
      <c r="I230" s="399"/>
    </row>
    <row r="231" spans="6:9" ht="13.8" x14ac:dyDescent="0.25">
      <c r="F231" s="321"/>
      <c r="G231" s="45"/>
      <c r="H231" s="21"/>
      <c r="I231" s="399"/>
    </row>
    <row r="232" spans="6:9" ht="13.8" x14ac:dyDescent="0.25">
      <c r="F232" s="321"/>
      <c r="G232" s="45"/>
      <c r="H232" s="21"/>
      <c r="I232" s="399"/>
    </row>
    <row r="233" spans="6:9" ht="13.8" x14ac:dyDescent="0.25">
      <c r="F233" s="321"/>
      <c r="G233" s="45"/>
      <c r="H233" s="21"/>
      <c r="I233" s="399"/>
    </row>
    <row r="234" spans="6:9" ht="13.8" x14ac:dyDescent="0.25">
      <c r="F234" s="321"/>
      <c r="G234" s="45"/>
      <c r="H234" s="21"/>
      <c r="I234" s="399"/>
    </row>
    <row r="235" spans="6:9" ht="13.8" x14ac:dyDescent="0.25">
      <c r="F235" s="321"/>
      <c r="G235" s="45"/>
      <c r="H235" s="21"/>
      <c r="I235" s="399"/>
    </row>
    <row r="236" spans="6:9" ht="13.8" x14ac:dyDescent="0.25">
      <c r="F236" s="321"/>
      <c r="G236" s="45"/>
      <c r="H236" s="21"/>
      <c r="I236" s="399"/>
    </row>
    <row r="237" spans="6:9" ht="13.8" x14ac:dyDescent="0.25">
      <c r="F237" s="321"/>
      <c r="G237" s="45"/>
      <c r="H237" s="21"/>
      <c r="I237" s="399"/>
    </row>
    <row r="238" spans="6:9" ht="13.8" x14ac:dyDescent="0.25">
      <c r="F238" s="321"/>
      <c r="G238" s="45"/>
      <c r="H238" s="21"/>
      <c r="I238" s="399"/>
    </row>
    <row r="239" spans="6:9" ht="13.8" x14ac:dyDescent="0.25">
      <c r="F239" s="321"/>
      <c r="G239" s="45"/>
      <c r="H239" s="21"/>
      <c r="I239" s="399"/>
    </row>
    <row r="240" spans="6:9" ht="13.8" x14ac:dyDescent="0.25">
      <c r="F240" s="321"/>
      <c r="G240" s="45"/>
      <c r="H240" s="21"/>
      <c r="I240" s="399"/>
    </row>
    <row r="241" spans="6:9" ht="13.8" x14ac:dyDescent="0.25">
      <c r="F241" s="321"/>
      <c r="G241" s="45"/>
      <c r="H241" s="21"/>
      <c r="I241" s="399"/>
    </row>
    <row r="242" spans="6:9" ht="13.8" x14ac:dyDescent="0.25">
      <c r="F242" s="321"/>
      <c r="G242" s="45"/>
      <c r="H242" s="21"/>
      <c r="I242" s="399"/>
    </row>
    <row r="243" spans="6:9" ht="13.8" x14ac:dyDescent="0.25">
      <c r="F243" s="321"/>
      <c r="G243" s="45"/>
      <c r="H243" s="21"/>
      <c r="I243" s="399"/>
    </row>
    <row r="244" spans="6:9" ht="13.8" x14ac:dyDescent="0.25">
      <c r="F244" s="321"/>
      <c r="G244" s="45"/>
      <c r="H244" s="21"/>
      <c r="I244" s="399"/>
    </row>
    <row r="245" spans="6:9" ht="13.8" x14ac:dyDescent="0.25">
      <c r="F245" s="321"/>
      <c r="G245" s="45"/>
      <c r="H245" s="21"/>
      <c r="I245" s="399"/>
    </row>
    <row r="246" spans="6:9" ht="13.8" x14ac:dyDescent="0.25">
      <c r="F246" s="321"/>
      <c r="G246" s="45"/>
      <c r="H246" s="21"/>
      <c r="I246" s="399"/>
    </row>
    <row r="247" spans="6:9" ht="13.8" x14ac:dyDescent="0.25">
      <c r="F247" s="321"/>
      <c r="G247" s="45"/>
      <c r="H247" s="21"/>
      <c r="I247" s="399"/>
    </row>
    <row r="248" spans="6:9" ht="13.8" x14ac:dyDescent="0.25">
      <c r="F248" s="321"/>
      <c r="G248" s="45"/>
      <c r="H248" s="21"/>
      <c r="I248" s="399"/>
    </row>
    <row r="249" spans="6:9" ht="13.8" x14ac:dyDescent="0.25">
      <c r="F249" s="321"/>
      <c r="G249" s="45"/>
      <c r="H249" s="21"/>
      <c r="I249" s="399"/>
    </row>
    <row r="250" spans="6:9" ht="13.8" x14ac:dyDescent="0.25">
      <c r="F250" s="321"/>
      <c r="G250" s="45"/>
      <c r="H250" s="21"/>
      <c r="I250" s="399"/>
    </row>
    <row r="251" spans="6:9" ht="13.8" x14ac:dyDescent="0.25">
      <c r="F251" s="321"/>
      <c r="G251" s="45"/>
      <c r="H251" s="21"/>
      <c r="I251" s="399"/>
    </row>
    <row r="252" spans="6:9" ht="13.8" x14ac:dyDescent="0.25">
      <c r="F252" s="321"/>
      <c r="G252" s="45"/>
      <c r="H252" s="21"/>
      <c r="I252" s="399"/>
    </row>
    <row r="253" spans="6:9" ht="13.8" x14ac:dyDescent="0.25">
      <c r="F253" s="321"/>
      <c r="G253" s="45"/>
      <c r="H253" s="21"/>
      <c r="I253" s="399"/>
    </row>
    <row r="254" spans="6:9" ht="13.8" x14ac:dyDescent="0.25">
      <c r="F254" s="321"/>
      <c r="G254" s="45"/>
      <c r="H254" s="21"/>
      <c r="I254" s="399"/>
    </row>
    <row r="255" spans="6:9" ht="13.8" x14ac:dyDescent="0.25">
      <c r="F255" s="321"/>
      <c r="G255" s="45"/>
      <c r="H255" s="21"/>
      <c r="I255" s="399"/>
    </row>
    <row r="256" spans="6:9" ht="13.8" x14ac:dyDescent="0.25">
      <c r="F256" s="321"/>
      <c r="G256" s="45"/>
      <c r="H256" s="21"/>
      <c r="I256" s="399"/>
    </row>
    <row r="257" spans="6:9" ht="13.8" x14ac:dyDescent="0.25">
      <c r="F257" s="321"/>
      <c r="G257" s="45"/>
      <c r="H257" s="21"/>
      <c r="I257" s="399"/>
    </row>
    <row r="258" spans="6:9" ht="13.8" x14ac:dyDescent="0.25">
      <c r="F258" s="321"/>
      <c r="G258" s="45"/>
      <c r="H258" s="21"/>
      <c r="I258" s="399"/>
    </row>
    <row r="259" spans="6:9" ht="13.8" x14ac:dyDescent="0.25">
      <c r="F259" s="321"/>
      <c r="G259" s="45"/>
      <c r="H259" s="21"/>
      <c r="I259" s="399"/>
    </row>
    <row r="260" spans="6:9" ht="13.8" x14ac:dyDescent="0.25">
      <c r="F260" s="321"/>
      <c r="G260" s="45"/>
      <c r="H260" s="21"/>
      <c r="I260" s="399"/>
    </row>
    <row r="261" spans="6:9" ht="13.8" x14ac:dyDescent="0.25">
      <c r="F261" s="321"/>
      <c r="G261" s="45"/>
      <c r="H261" s="21"/>
      <c r="I261" s="399"/>
    </row>
    <row r="262" spans="6:9" ht="13.8" x14ac:dyDescent="0.25">
      <c r="F262" s="321"/>
      <c r="G262" s="45"/>
      <c r="H262" s="21"/>
      <c r="I262" s="399"/>
    </row>
    <row r="263" spans="6:9" ht="13.8" x14ac:dyDescent="0.25">
      <c r="F263" s="321"/>
      <c r="G263" s="45"/>
      <c r="H263" s="21"/>
      <c r="I263" s="399"/>
    </row>
    <row r="264" spans="6:9" ht="13.8" x14ac:dyDescent="0.25">
      <c r="F264" s="321"/>
      <c r="G264" s="45"/>
      <c r="H264" s="21"/>
      <c r="I264" s="399"/>
    </row>
    <row r="265" spans="6:9" ht="13.8" x14ac:dyDescent="0.25">
      <c r="F265" s="321"/>
      <c r="G265" s="45"/>
      <c r="H265" s="21"/>
      <c r="I265" s="399"/>
    </row>
    <row r="266" spans="6:9" ht="13.8" x14ac:dyDescent="0.25">
      <c r="F266" s="321"/>
      <c r="G266" s="45"/>
      <c r="H266" s="21"/>
      <c r="I266" s="399"/>
    </row>
    <row r="267" spans="6:9" ht="13.8" x14ac:dyDescent="0.25">
      <c r="F267" s="321"/>
      <c r="G267" s="45"/>
      <c r="H267" s="21"/>
      <c r="I267" s="399"/>
    </row>
    <row r="268" spans="6:9" ht="13.8" x14ac:dyDescent="0.25">
      <c r="F268" s="321"/>
      <c r="G268" s="45"/>
      <c r="H268" s="21"/>
      <c r="I268" s="399"/>
    </row>
    <row r="269" spans="6:9" ht="13.8" x14ac:dyDescent="0.25">
      <c r="F269" s="321"/>
      <c r="G269" s="45"/>
      <c r="H269" s="21"/>
      <c r="I269" s="399"/>
    </row>
    <row r="270" spans="6:9" ht="13.8" x14ac:dyDescent="0.25">
      <c r="F270" s="321"/>
      <c r="G270" s="45"/>
      <c r="H270" s="21"/>
      <c r="I270" s="399"/>
    </row>
    <row r="271" spans="6:9" ht="13.8" x14ac:dyDescent="0.25">
      <c r="F271" s="321"/>
      <c r="G271" s="45"/>
      <c r="H271" s="21"/>
      <c r="I271" s="399"/>
    </row>
    <row r="272" spans="6:9" ht="13.8" x14ac:dyDescent="0.25">
      <c r="F272" s="321"/>
      <c r="G272" s="45"/>
      <c r="H272" s="21"/>
      <c r="I272" s="399"/>
    </row>
    <row r="273" spans="6:9" ht="13.8" x14ac:dyDescent="0.25">
      <c r="F273" s="321"/>
      <c r="G273" s="45"/>
      <c r="H273" s="21"/>
      <c r="I273" s="399"/>
    </row>
    <row r="274" spans="6:9" ht="13.8" x14ac:dyDescent="0.25">
      <c r="F274" s="321"/>
      <c r="G274" s="45"/>
      <c r="H274" s="21"/>
      <c r="I274" s="399"/>
    </row>
    <row r="275" spans="6:9" ht="13.8" x14ac:dyDescent="0.25">
      <c r="F275" s="321"/>
      <c r="G275" s="45"/>
      <c r="H275" s="21"/>
      <c r="I275" s="399"/>
    </row>
    <row r="276" spans="6:9" ht="13.8" x14ac:dyDescent="0.25">
      <c r="F276" s="321"/>
      <c r="G276" s="45"/>
      <c r="H276" s="21"/>
      <c r="I276" s="399"/>
    </row>
    <row r="277" spans="6:9" ht="13.8" x14ac:dyDescent="0.25">
      <c r="F277" s="321"/>
      <c r="G277" s="45"/>
      <c r="H277" s="21"/>
      <c r="I277" s="399"/>
    </row>
    <row r="278" spans="6:9" ht="13.8" x14ac:dyDescent="0.25">
      <c r="F278" s="321"/>
      <c r="G278" s="45"/>
      <c r="H278" s="21"/>
      <c r="I278" s="399"/>
    </row>
    <row r="279" spans="6:9" ht="13.8" x14ac:dyDescent="0.25">
      <c r="F279" s="321"/>
      <c r="G279" s="45"/>
      <c r="H279" s="21"/>
      <c r="I279" s="399"/>
    </row>
    <row r="280" spans="6:9" ht="13.8" x14ac:dyDescent="0.25">
      <c r="F280" s="321"/>
      <c r="G280" s="45"/>
      <c r="H280" s="21"/>
      <c r="I280" s="399"/>
    </row>
    <row r="281" spans="6:9" ht="13.8" x14ac:dyDescent="0.25">
      <c r="F281" s="321"/>
      <c r="G281" s="45"/>
      <c r="H281" s="21"/>
      <c r="I281" s="399"/>
    </row>
    <row r="282" spans="6:9" ht="13.8" x14ac:dyDescent="0.25">
      <c r="F282" s="321"/>
      <c r="G282" s="45"/>
      <c r="H282" s="21"/>
      <c r="I282" s="399"/>
    </row>
    <row r="283" spans="6:9" ht="13.8" x14ac:dyDescent="0.25">
      <c r="F283" s="321"/>
      <c r="G283" s="45"/>
      <c r="H283" s="21"/>
      <c r="I283" s="399"/>
    </row>
    <row r="284" spans="6:9" ht="13.8" x14ac:dyDescent="0.25">
      <c r="F284" s="321"/>
      <c r="G284" s="45"/>
      <c r="H284" s="21"/>
      <c r="I284" s="399"/>
    </row>
    <row r="285" spans="6:9" ht="13.8" x14ac:dyDescent="0.25">
      <c r="F285" s="321"/>
      <c r="G285" s="45"/>
      <c r="H285" s="21"/>
      <c r="I285" s="399"/>
    </row>
    <row r="286" spans="6:9" ht="13.8" x14ac:dyDescent="0.25">
      <c r="F286" s="321"/>
      <c r="G286" s="45"/>
      <c r="H286" s="21"/>
      <c r="I286" s="399"/>
    </row>
    <row r="287" spans="6:9" ht="13.8" x14ac:dyDescent="0.25">
      <c r="F287" s="321"/>
      <c r="G287" s="45"/>
      <c r="H287" s="21"/>
      <c r="I287" s="399"/>
    </row>
    <row r="288" spans="6:9" ht="13.8" x14ac:dyDescent="0.25">
      <c r="F288" s="321"/>
      <c r="G288" s="45"/>
      <c r="H288" s="21"/>
      <c r="I288" s="399"/>
    </row>
    <row r="289" spans="6:9" ht="13.8" x14ac:dyDescent="0.25">
      <c r="F289" s="321"/>
      <c r="G289" s="45"/>
      <c r="H289" s="21"/>
      <c r="I289" s="399"/>
    </row>
    <row r="290" spans="6:9" ht="13.8" x14ac:dyDescent="0.25">
      <c r="F290" s="321"/>
      <c r="G290" s="45"/>
      <c r="H290" s="21"/>
      <c r="I290" s="399"/>
    </row>
    <row r="291" spans="6:9" ht="13.8" x14ac:dyDescent="0.25">
      <c r="F291" s="321"/>
      <c r="G291" s="45"/>
      <c r="H291" s="21"/>
      <c r="I291" s="399"/>
    </row>
    <row r="292" spans="6:9" ht="13.8" x14ac:dyDescent="0.25">
      <c r="F292" s="321"/>
      <c r="G292" s="45"/>
      <c r="H292" s="21"/>
      <c r="I292" s="399"/>
    </row>
    <row r="293" spans="6:9" ht="13.8" x14ac:dyDescent="0.25">
      <c r="F293" s="321"/>
      <c r="G293" s="45"/>
      <c r="H293" s="21"/>
      <c r="I293" s="399"/>
    </row>
    <row r="294" spans="6:9" ht="13.8" x14ac:dyDescent="0.25">
      <c r="F294" s="321"/>
      <c r="G294" s="45"/>
      <c r="H294" s="21"/>
      <c r="I294" s="399"/>
    </row>
    <row r="295" spans="6:9" ht="13.8" x14ac:dyDescent="0.25">
      <c r="F295" s="321"/>
      <c r="G295" s="45"/>
      <c r="H295" s="21"/>
      <c r="I295" s="399"/>
    </row>
    <row r="296" spans="6:9" ht="13.8" x14ac:dyDescent="0.25">
      <c r="F296" s="321"/>
      <c r="G296" s="45"/>
      <c r="H296" s="21"/>
      <c r="I296" s="399"/>
    </row>
    <row r="297" spans="6:9" ht="13.8" x14ac:dyDescent="0.25">
      <c r="F297" s="321"/>
      <c r="G297" s="45"/>
      <c r="H297" s="21"/>
      <c r="I297" s="399"/>
    </row>
    <row r="298" spans="6:9" ht="13.8" x14ac:dyDescent="0.25">
      <c r="F298" s="321"/>
      <c r="G298" s="45"/>
      <c r="H298" s="21"/>
      <c r="I298" s="399"/>
    </row>
    <row r="299" spans="6:9" ht="13.8" x14ac:dyDescent="0.25">
      <c r="F299" s="321"/>
      <c r="G299" s="45"/>
      <c r="H299" s="21"/>
      <c r="I299" s="399"/>
    </row>
    <row r="300" spans="6:9" ht="13.8" x14ac:dyDescent="0.25">
      <c r="F300" s="321"/>
      <c r="G300" s="45"/>
      <c r="H300" s="21"/>
      <c r="I300" s="399"/>
    </row>
    <row r="301" spans="6:9" ht="13.8" x14ac:dyDescent="0.25">
      <c r="F301" s="321"/>
      <c r="G301" s="45"/>
      <c r="H301" s="21"/>
      <c r="I301" s="399"/>
    </row>
    <row r="302" spans="6:9" ht="13.8" x14ac:dyDescent="0.25">
      <c r="F302" s="321"/>
      <c r="G302" s="45"/>
      <c r="H302" s="21"/>
      <c r="I302" s="399"/>
    </row>
    <row r="303" spans="6:9" ht="13.8" x14ac:dyDescent="0.25">
      <c r="F303" s="321"/>
      <c r="G303" s="45"/>
      <c r="H303" s="21"/>
      <c r="I303" s="399"/>
    </row>
    <row r="304" spans="6:9" ht="13.8" x14ac:dyDescent="0.25">
      <c r="F304" s="321"/>
      <c r="G304" s="45"/>
      <c r="H304" s="21"/>
      <c r="I304" s="399"/>
    </row>
    <row r="305" spans="6:9" ht="13.8" x14ac:dyDescent="0.25">
      <c r="F305" s="321"/>
      <c r="G305" s="45"/>
      <c r="H305" s="21"/>
      <c r="I305" s="399"/>
    </row>
    <row r="306" spans="6:9" ht="13.8" x14ac:dyDescent="0.25">
      <c r="F306" s="321"/>
      <c r="G306" s="45"/>
      <c r="H306" s="21"/>
      <c r="I306" s="399"/>
    </row>
    <row r="307" spans="6:9" ht="13.8" x14ac:dyDescent="0.25">
      <c r="F307" s="321"/>
      <c r="G307" s="45"/>
      <c r="H307" s="21"/>
      <c r="I307" s="399"/>
    </row>
    <row r="308" spans="6:9" ht="13.8" x14ac:dyDescent="0.25">
      <c r="F308" s="321"/>
      <c r="G308" s="45"/>
      <c r="H308" s="21"/>
      <c r="I308" s="399"/>
    </row>
    <row r="309" spans="6:9" ht="13.8" x14ac:dyDescent="0.25">
      <c r="F309" s="321"/>
      <c r="G309" s="45"/>
      <c r="H309" s="21"/>
      <c r="I309" s="399"/>
    </row>
    <row r="310" spans="6:9" ht="13.8" x14ac:dyDescent="0.25">
      <c r="F310" s="321"/>
      <c r="G310" s="45"/>
      <c r="H310" s="21"/>
      <c r="I310" s="399"/>
    </row>
    <row r="311" spans="6:9" ht="13.8" x14ac:dyDescent="0.25">
      <c r="F311" s="321"/>
      <c r="G311" s="45"/>
      <c r="H311" s="21"/>
      <c r="I311" s="399"/>
    </row>
    <row r="312" spans="6:9" ht="13.8" x14ac:dyDescent="0.25">
      <c r="F312" s="321"/>
      <c r="G312" s="45"/>
      <c r="H312" s="21"/>
      <c r="I312" s="399"/>
    </row>
    <row r="313" spans="6:9" ht="13.8" x14ac:dyDescent="0.25">
      <c r="F313" s="321"/>
      <c r="G313" s="45"/>
      <c r="H313" s="21"/>
      <c r="I313" s="399"/>
    </row>
    <row r="314" spans="6:9" ht="13.8" x14ac:dyDescent="0.25">
      <c r="F314" s="321"/>
      <c r="G314" s="45"/>
      <c r="H314" s="21"/>
      <c r="I314" s="399"/>
    </row>
    <row r="315" spans="6:9" ht="13.8" x14ac:dyDescent="0.25">
      <c r="F315" s="321"/>
      <c r="G315" s="45"/>
      <c r="H315" s="21"/>
      <c r="I315" s="399"/>
    </row>
    <row r="316" spans="6:9" ht="13.8" x14ac:dyDescent="0.25">
      <c r="F316" s="321"/>
      <c r="G316" s="45"/>
      <c r="H316" s="21"/>
      <c r="I316" s="399"/>
    </row>
    <row r="317" spans="6:9" ht="13.8" x14ac:dyDescent="0.25">
      <c r="F317" s="321"/>
      <c r="G317" s="45"/>
      <c r="H317" s="21"/>
      <c r="I317" s="399"/>
    </row>
    <row r="318" spans="6:9" ht="13.8" x14ac:dyDescent="0.25">
      <c r="F318" s="321"/>
      <c r="G318" s="45"/>
      <c r="H318" s="21"/>
      <c r="I318" s="399"/>
    </row>
    <row r="319" spans="6:9" ht="13.8" x14ac:dyDescent="0.25">
      <c r="F319" s="321"/>
      <c r="G319" s="45"/>
      <c r="H319" s="21"/>
      <c r="I319" s="399"/>
    </row>
    <row r="320" spans="6:9" ht="13.8" x14ac:dyDescent="0.25">
      <c r="F320" s="321"/>
      <c r="G320" s="45"/>
      <c r="H320" s="21"/>
      <c r="I320" s="399"/>
    </row>
    <row r="321" spans="6:9" ht="13.8" x14ac:dyDescent="0.25">
      <c r="F321" s="321"/>
      <c r="G321" s="45"/>
      <c r="H321" s="21"/>
      <c r="I321" s="399"/>
    </row>
    <row r="322" spans="6:9" ht="13.8" x14ac:dyDescent="0.25">
      <c r="F322" s="321"/>
      <c r="G322" s="45"/>
      <c r="H322" s="21"/>
      <c r="I322" s="399"/>
    </row>
    <row r="323" spans="6:9" ht="13.8" x14ac:dyDescent="0.25">
      <c r="F323" s="321"/>
      <c r="G323" s="45"/>
      <c r="H323" s="21"/>
      <c r="I323" s="399"/>
    </row>
    <row r="324" spans="6:9" ht="13.8" x14ac:dyDescent="0.25">
      <c r="F324" s="321"/>
      <c r="G324" s="45"/>
      <c r="H324" s="21"/>
      <c r="I324" s="399"/>
    </row>
    <row r="325" spans="6:9" ht="13.8" x14ac:dyDescent="0.25">
      <c r="F325" s="321"/>
      <c r="G325" s="45"/>
      <c r="H325" s="21"/>
      <c r="I325" s="399"/>
    </row>
    <row r="326" spans="6:9" ht="13.8" x14ac:dyDescent="0.25">
      <c r="F326" s="321"/>
      <c r="G326" s="45"/>
      <c r="H326" s="21"/>
      <c r="I326" s="399"/>
    </row>
    <row r="327" spans="6:9" ht="13.8" x14ac:dyDescent="0.25">
      <c r="F327" s="321"/>
      <c r="G327" s="45"/>
      <c r="H327" s="21"/>
      <c r="I327" s="399"/>
    </row>
    <row r="328" spans="6:9" ht="13.8" x14ac:dyDescent="0.25">
      <c r="F328" s="321"/>
      <c r="G328" s="45"/>
      <c r="H328" s="21"/>
      <c r="I328" s="399"/>
    </row>
    <row r="329" spans="6:9" ht="13.8" x14ac:dyDescent="0.25">
      <c r="F329" s="321"/>
      <c r="G329" s="45"/>
      <c r="H329" s="21"/>
      <c r="I329" s="399"/>
    </row>
    <row r="330" spans="6:9" ht="13.8" x14ac:dyDescent="0.25">
      <c r="F330" s="321"/>
      <c r="G330" s="45"/>
      <c r="H330" s="21"/>
      <c r="I330" s="399"/>
    </row>
    <row r="331" spans="6:9" ht="13.8" x14ac:dyDescent="0.25">
      <c r="F331" s="321"/>
      <c r="G331" s="45"/>
      <c r="H331" s="21"/>
      <c r="I331" s="399"/>
    </row>
    <row r="332" spans="6:9" ht="13.8" x14ac:dyDescent="0.25">
      <c r="F332" s="321"/>
      <c r="G332" s="45"/>
      <c r="H332" s="21"/>
      <c r="I332" s="399"/>
    </row>
    <row r="333" spans="6:9" ht="13.8" x14ac:dyDescent="0.25">
      <c r="F333" s="321"/>
      <c r="G333" s="45"/>
      <c r="H333" s="21"/>
      <c r="I333" s="399"/>
    </row>
    <row r="334" spans="6:9" ht="13.8" x14ac:dyDescent="0.25">
      <c r="F334" s="321"/>
      <c r="G334" s="45"/>
      <c r="H334" s="21"/>
      <c r="I334" s="399"/>
    </row>
    <row r="335" spans="6:9" ht="13.8" x14ac:dyDescent="0.25">
      <c r="F335" s="321"/>
      <c r="G335" s="45"/>
      <c r="H335" s="21"/>
      <c r="I335" s="399"/>
    </row>
    <row r="336" spans="6:9" ht="13.8" x14ac:dyDescent="0.25">
      <c r="F336" s="321"/>
      <c r="G336" s="45"/>
      <c r="H336" s="21"/>
      <c r="I336" s="399"/>
    </row>
    <row r="337" spans="6:9" ht="13.8" x14ac:dyDescent="0.25">
      <c r="F337" s="321"/>
      <c r="G337" s="45"/>
      <c r="H337" s="21"/>
      <c r="I337" s="399"/>
    </row>
    <row r="338" spans="6:9" ht="13.8" x14ac:dyDescent="0.25">
      <c r="F338" s="321"/>
      <c r="G338" s="45"/>
      <c r="H338" s="21"/>
      <c r="I338" s="399"/>
    </row>
    <row r="339" spans="6:9" ht="13.8" x14ac:dyDescent="0.25">
      <c r="F339" s="321"/>
      <c r="G339" s="45"/>
      <c r="H339" s="21"/>
      <c r="I339" s="399"/>
    </row>
    <row r="340" spans="6:9" ht="13.8" x14ac:dyDescent="0.25">
      <c r="F340" s="321"/>
      <c r="G340" s="45"/>
      <c r="H340" s="21"/>
      <c r="I340" s="399"/>
    </row>
    <row r="341" spans="6:9" ht="13.8" x14ac:dyDescent="0.25">
      <c r="F341" s="321"/>
      <c r="G341" s="45"/>
      <c r="H341" s="21"/>
      <c r="I341" s="399"/>
    </row>
    <row r="342" spans="6:9" ht="13.8" x14ac:dyDescent="0.25">
      <c r="F342" s="321"/>
      <c r="G342" s="45"/>
      <c r="H342" s="21"/>
      <c r="I342" s="399"/>
    </row>
    <row r="343" spans="6:9" ht="13.8" x14ac:dyDescent="0.25">
      <c r="F343" s="321"/>
      <c r="G343" s="45"/>
      <c r="H343" s="21"/>
      <c r="I343" s="399"/>
    </row>
    <row r="344" spans="6:9" ht="13.8" x14ac:dyDescent="0.25">
      <c r="F344" s="321"/>
      <c r="G344" s="45"/>
      <c r="H344" s="21"/>
      <c r="I344" s="399"/>
    </row>
    <row r="345" spans="6:9" ht="13.8" x14ac:dyDescent="0.25">
      <c r="F345" s="321"/>
      <c r="G345" s="45"/>
      <c r="H345" s="21"/>
      <c r="I345" s="399"/>
    </row>
    <row r="346" spans="6:9" ht="13.8" x14ac:dyDescent="0.25">
      <c r="F346" s="321"/>
      <c r="G346" s="45"/>
      <c r="H346" s="21"/>
      <c r="I346" s="399"/>
    </row>
    <row r="347" spans="6:9" ht="13.8" x14ac:dyDescent="0.25">
      <c r="F347" s="321"/>
      <c r="G347" s="45"/>
      <c r="H347" s="21"/>
      <c r="I347" s="399"/>
    </row>
    <row r="348" spans="6:9" ht="13.8" x14ac:dyDescent="0.25">
      <c r="F348" s="321"/>
      <c r="G348" s="45"/>
      <c r="H348" s="21"/>
      <c r="I348" s="399"/>
    </row>
    <row r="349" spans="6:9" ht="13.8" x14ac:dyDescent="0.25">
      <c r="F349" s="321"/>
      <c r="G349" s="45"/>
      <c r="H349" s="21"/>
      <c r="I349" s="399"/>
    </row>
    <row r="350" spans="6:9" ht="13.8" x14ac:dyDescent="0.25">
      <c r="F350" s="321"/>
      <c r="G350" s="45"/>
      <c r="H350" s="21"/>
      <c r="I350" s="399"/>
    </row>
    <row r="351" spans="6:9" ht="13.8" x14ac:dyDescent="0.25">
      <c r="F351" s="321"/>
      <c r="G351" s="45"/>
      <c r="H351" s="21"/>
      <c r="I351" s="399"/>
    </row>
    <row r="352" spans="6:9" ht="13.8" x14ac:dyDescent="0.25">
      <c r="F352" s="321"/>
      <c r="G352" s="45"/>
      <c r="H352" s="21"/>
      <c r="I352" s="399"/>
    </row>
    <row r="353" spans="6:9" ht="13.8" x14ac:dyDescent="0.25">
      <c r="F353" s="321"/>
      <c r="G353" s="45"/>
      <c r="H353" s="21"/>
      <c r="I353" s="399"/>
    </row>
    <row r="354" spans="6:9" ht="13.8" x14ac:dyDescent="0.25">
      <c r="F354" s="321"/>
      <c r="G354" s="45"/>
      <c r="H354" s="21"/>
      <c r="I354" s="399"/>
    </row>
    <row r="355" spans="6:9" ht="13.8" x14ac:dyDescent="0.25">
      <c r="F355" s="321"/>
      <c r="G355" s="45"/>
      <c r="H355" s="21"/>
      <c r="I355" s="399"/>
    </row>
    <row r="356" spans="6:9" ht="13.8" x14ac:dyDescent="0.25">
      <c r="F356" s="321"/>
      <c r="G356" s="45"/>
      <c r="H356" s="21"/>
      <c r="I356" s="399"/>
    </row>
    <row r="357" spans="6:9" ht="13.8" x14ac:dyDescent="0.25">
      <c r="F357" s="321"/>
      <c r="G357" s="45"/>
      <c r="H357" s="21"/>
      <c r="I357" s="399"/>
    </row>
    <row r="358" spans="6:9" ht="13.8" x14ac:dyDescent="0.25">
      <c r="F358" s="321"/>
      <c r="G358" s="45"/>
      <c r="H358" s="21"/>
      <c r="I358" s="399"/>
    </row>
    <row r="359" spans="6:9" ht="13.8" x14ac:dyDescent="0.25">
      <c r="F359" s="321"/>
      <c r="G359" s="45"/>
      <c r="H359" s="21"/>
      <c r="I359" s="399"/>
    </row>
    <row r="360" spans="6:9" ht="13.8" x14ac:dyDescent="0.25">
      <c r="F360" s="321"/>
      <c r="G360" s="45"/>
      <c r="H360" s="21"/>
      <c r="I360" s="399"/>
    </row>
    <row r="361" spans="6:9" ht="13.8" x14ac:dyDescent="0.25">
      <c r="F361" s="321"/>
      <c r="G361" s="45"/>
      <c r="H361" s="21"/>
      <c r="I361" s="399"/>
    </row>
    <row r="362" spans="6:9" ht="13.8" x14ac:dyDescent="0.25">
      <c r="F362" s="321"/>
      <c r="G362" s="45"/>
      <c r="H362" s="21"/>
      <c r="I362" s="399"/>
    </row>
    <row r="363" spans="6:9" ht="13.8" x14ac:dyDescent="0.25">
      <c r="F363" s="321"/>
      <c r="G363" s="45"/>
      <c r="H363" s="21"/>
      <c r="I363" s="399"/>
    </row>
    <row r="364" spans="6:9" ht="13.8" x14ac:dyDescent="0.25">
      <c r="F364" s="321"/>
      <c r="G364" s="45"/>
      <c r="H364" s="21"/>
      <c r="I364" s="399"/>
    </row>
    <row r="365" spans="6:9" ht="13.8" x14ac:dyDescent="0.25">
      <c r="F365" s="321"/>
      <c r="G365" s="45"/>
      <c r="H365" s="21"/>
      <c r="I365" s="399"/>
    </row>
    <row r="366" spans="6:9" ht="13.8" x14ac:dyDescent="0.25">
      <c r="F366" s="321"/>
      <c r="G366" s="45"/>
      <c r="H366" s="21"/>
      <c r="I366" s="399"/>
    </row>
    <row r="367" spans="6:9" ht="13.8" x14ac:dyDescent="0.25">
      <c r="F367" s="321"/>
      <c r="G367" s="45"/>
      <c r="H367" s="21"/>
      <c r="I367" s="399"/>
    </row>
    <row r="368" spans="6:9" ht="13.8" x14ac:dyDescent="0.25">
      <c r="F368" s="321"/>
      <c r="G368" s="45"/>
      <c r="H368" s="21"/>
      <c r="I368" s="399"/>
    </row>
    <row r="369" spans="6:9" ht="13.8" x14ac:dyDescent="0.25">
      <c r="F369" s="321"/>
      <c r="G369" s="45"/>
      <c r="H369" s="21"/>
      <c r="I369" s="399"/>
    </row>
    <row r="370" spans="6:9" ht="13.8" x14ac:dyDescent="0.25">
      <c r="F370" s="321"/>
      <c r="G370" s="45"/>
      <c r="H370" s="21"/>
      <c r="I370" s="399"/>
    </row>
    <row r="371" spans="6:9" ht="13.8" x14ac:dyDescent="0.25">
      <c r="F371" s="321"/>
      <c r="G371" s="45"/>
      <c r="H371" s="21"/>
      <c r="I371" s="399"/>
    </row>
    <row r="372" spans="6:9" ht="13.8" x14ac:dyDescent="0.25">
      <c r="F372" s="321"/>
      <c r="G372" s="45"/>
      <c r="H372" s="21"/>
      <c r="I372" s="399"/>
    </row>
    <row r="373" spans="6:9" ht="13.8" x14ac:dyDescent="0.25">
      <c r="F373" s="321"/>
      <c r="G373" s="45"/>
      <c r="H373" s="21"/>
      <c r="I373" s="399"/>
    </row>
    <row r="374" spans="6:9" ht="13.8" x14ac:dyDescent="0.25">
      <c r="F374" s="321"/>
      <c r="G374" s="45"/>
      <c r="H374" s="21"/>
      <c r="I374" s="399"/>
    </row>
    <row r="375" spans="6:9" ht="13.8" x14ac:dyDescent="0.25">
      <c r="F375" s="321"/>
      <c r="G375" s="45"/>
      <c r="H375" s="21"/>
      <c r="I375" s="399"/>
    </row>
    <row r="376" spans="6:9" ht="13.8" x14ac:dyDescent="0.25">
      <c r="F376" s="321"/>
      <c r="G376" s="45"/>
      <c r="H376" s="21"/>
      <c r="I376" s="399"/>
    </row>
    <row r="377" spans="6:9" ht="13.8" x14ac:dyDescent="0.25">
      <c r="F377" s="321"/>
      <c r="G377" s="45"/>
      <c r="H377" s="21"/>
      <c r="I377" s="399"/>
    </row>
    <row r="378" spans="6:9" ht="13.8" x14ac:dyDescent="0.25">
      <c r="F378" s="321"/>
      <c r="G378" s="45"/>
      <c r="H378" s="21"/>
      <c r="I378" s="399"/>
    </row>
    <row r="379" spans="6:9" ht="13.8" x14ac:dyDescent="0.25">
      <c r="F379" s="321"/>
      <c r="G379" s="45"/>
      <c r="H379" s="21"/>
      <c r="I379" s="399"/>
    </row>
    <row r="380" spans="6:9" ht="13.8" x14ac:dyDescent="0.25">
      <c r="F380" s="321"/>
      <c r="G380" s="45"/>
      <c r="H380" s="21"/>
      <c r="I380" s="399"/>
    </row>
    <row r="381" spans="6:9" ht="13.8" x14ac:dyDescent="0.25">
      <c r="F381" s="321"/>
      <c r="G381" s="45"/>
      <c r="H381" s="21"/>
      <c r="I381" s="399"/>
    </row>
    <row r="382" spans="6:9" ht="13.8" x14ac:dyDescent="0.25">
      <c r="F382" s="321"/>
      <c r="G382" s="45"/>
      <c r="H382" s="21"/>
      <c r="I382" s="399"/>
    </row>
    <row r="383" spans="6:9" ht="13.8" x14ac:dyDescent="0.25">
      <c r="F383" s="321"/>
      <c r="G383" s="45"/>
      <c r="H383" s="21"/>
      <c r="I383" s="399"/>
    </row>
    <row r="384" spans="6:9" ht="13.8" x14ac:dyDescent="0.25">
      <c r="F384" s="321"/>
      <c r="G384" s="45"/>
      <c r="H384" s="21"/>
      <c r="I384" s="399"/>
    </row>
    <row r="385" spans="6:9" ht="13.8" x14ac:dyDescent="0.25">
      <c r="F385" s="321"/>
      <c r="G385" s="45"/>
      <c r="H385" s="21"/>
      <c r="I385" s="399"/>
    </row>
    <row r="386" spans="6:9" ht="13.8" x14ac:dyDescent="0.25">
      <c r="F386" s="321"/>
      <c r="G386" s="45"/>
      <c r="H386" s="21"/>
      <c r="I386" s="399"/>
    </row>
    <row r="387" spans="6:9" ht="13.8" x14ac:dyDescent="0.25">
      <c r="F387" s="321"/>
      <c r="G387" s="45"/>
      <c r="H387" s="21"/>
      <c r="I387" s="399"/>
    </row>
    <row r="388" spans="6:9" ht="13.8" x14ac:dyDescent="0.25">
      <c r="F388" s="321"/>
      <c r="G388" s="45"/>
      <c r="H388" s="21"/>
      <c r="I388" s="399"/>
    </row>
    <row r="389" spans="6:9" ht="13.8" x14ac:dyDescent="0.25">
      <c r="F389" s="321"/>
      <c r="G389" s="45"/>
      <c r="H389" s="21"/>
      <c r="I389" s="399"/>
    </row>
    <row r="390" spans="6:9" ht="13.8" x14ac:dyDescent="0.25">
      <c r="F390" s="321"/>
      <c r="G390" s="45"/>
      <c r="H390" s="21"/>
      <c r="I390" s="399"/>
    </row>
    <row r="391" spans="6:9" ht="13.8" x14ac:dyDescent="0.25">
      <c r="F391" s="321"/>
      <c r="G391" s="45"/>
      <c r="H391" s="21"/>
      <c r="I391" s="399"/>
    </row>
    <row r="392" spans="6:9" ht="13.8" x14ac:dyDescent="0.25">
      <c r="F392" s="321"/>
      <c r="G392" s="45"/>
      <c r="H392" s="21"/>
      <c r="I392" s="399"/>
    </row>
    <row r="393" spans="6:9" ht="13.8" x14ac:dyDescent="0.25">
      <c r="F393" s="321"/>
      <c r="G393" s="45"/>
      <c r="H393" s="21"/>
      <c r="I393" s="399"/>
    </row>
    <row r="394" spans="6:9" ht="13.8" x14ac:dyDescent="0.25">
      <c r="F394" s="321"/>
      <c r="G394" s="45"/>
      <c r="H394" s="21"/>
      <c r="I394" s="399"/>
    </row>
    <row r="395" spans="6:9" ht="13.8" x14ac:dyDescent="0.25">
      <c r="F395" s="321"/>
      <c r="G395" s="45"/>
      <c r="H395" s="21"/>
      <c r="I395" s="399"/>
    </row>
    <row r="396" spans="6:9" ht="13.8" x14ac:dyDescent="0.25">
      <c r="F396" s="321"/>
      <c r="G396" s="45"/>
      <c r="H396" s="21"/>
      <c r="I396" s="399"/>
    </row>
    <row r="397" spans="6:9" ht="13.8" x14ac:dyDescent="0.25">
      <c r="F397" s="321"/>
      <c r="G397" s="45"/>
      <c r="H397" s="21"/>
      <c r="I397" s="399"/>
    </row>
    <row r="398" spans="6:9" ht="13.8" x14ac:dyDescent="0.25">
      <c r="F398" s="321"/>
      <c r="G398" s="45"/>
      <c r="H398" s="21"/>
      <c r="I398" s="399"/>
    </row>
    <row r="399" spans="6:9" ht="13.8" x14ac:dyDescent="0.25">
      <c r="F399" s="321"/>
      <c r="G399" s="45"/>
      <c r="H399" s="21"/>
      <c r="I399" s="399"/>
    </row>
    <row r="400" spans="6:9" ht="13.8" x14ac:dyDescent="0.25">
      <c r="F400" s="321"/>
      <c r="G400" s="45"/>
      <c r="H400" s="21"/>
      <c r="I400" s="399"/>
    </row>
    <row r="401" spans="6:9" ht="13.8" x14ac:dyDescent="0.25">
      <c r="F401" s="321"/>
      <c r="G401" s="45"/>
      <c r="H401" s="21"/>
      <c r="I401" s="399"/>
    </row>
    <row r="402" spans="6:9" ht="13.8" x14ac:dyDescent="0.25">
      <c r="F402" s="321"/>
      <c r="G402" s="45"/>
      <c r="H402" s="21"/>
      <c r="I402" s="399"/>
    </row>
    <row r="403" spans="6:9" ht="13.8" x14ac:dyDescent="0.25">
      <c r="F403" s="321"/>
      <c r="G403" s="45"/>
      <c r="H403" s="21"/>
      <c r="I403" s="399"/>
    </row>
    <row r="404" spans="6:9" ht="13.8" x14ac:dyDescent="0.25">
      <c r="F404" s="321"/>
      <c r="G404" s="45"/>
      <c r="H404" s="21"/>
      <c r="I404" s="399"/>
    </row>
    <row r="405" spans="6:9" ht="13.8" x14ac:dyDescent="0.25">
      <c r="F405" s="321"/>
      <c r="G405" s="45"/>
      <c r="H405" s="21"/>
      <c r="I405" s="399"/>
    </row>
    <row r="406" spans="6:9" ht="13.8" x14ac:dyDescent="0.25">
      <c r="F406" s="321"/>
      <c r="G406" s="45"/>
      <c r="H406" s="21"/>
      <c r="I406" s="399"/>
    </row>
    <row r="407" spans="6:9" ht="13.8" x14ac:dyDescent="0.25">
      <c r="F407" s="321"/>
      <c r="G407" s="45"/>
      <c r="H407" s="21"/>
      <c r="I407" s="399"/>
    </row>
    <row r="408" spans="6:9" ht="13.8" x14ac:dyDescent="0.25">
      <c r="F408" s="321"/>
      <c r="G408" s="45"/>
      <c r="H408" s="21"/>
      <c r="I408" s="399"/>
    </row>
    <row r="409" spans="6:9" ht="13.8" x14ac:dyDescent="0.25">
      <c r="F409" s="321"/>
      <c r="G409" s="45"/>
      <c r="H409" s="21"/>
      <c r="I409" s="399"/>
    </row>
    <row r="410" spans="6:9" ht="13.8" x14ac:dyDescent="0.25">
      <c r="F410" s="321"/>
      <c r="G410" s="45"/>
      <c r="H410" s="21"/>
      <c r="I410" s="399"/>
    </row>
    <row r="411" spans="6:9" ht="13.8" x14ac:dyDescent="0.25">
      <c r="F411" s="321"/>
      <c r="G411" s="45"/>
      <c r="H411" s="21"/>
      <c r="I411" s="399"/>
    </row>
    <row r="412" spans="6:9" ht="13.8" x14ac:dyDescent="0.25">
      <c r="F412" s="321"/>
      <c r="G412" s="45"/>
      <c r="H412" s="21"/>
      <c r="I412" s="399"/>
    </row>
    <row r="413" spans="6:9" ht="13.8" x14ac:dyDescent="0.25">
      <c r="F413" s="321"/>
      <c r="G413" s="45"/>
      <c r="H413" s="21"/>
      <c r="I413" s="399"/>
    </row>
    <row r="414" spans="6:9" ht="13.8" x14ac:dyDescent="0.25">
      <c r="F414" s="321"/>
      <c r="G414" s="45"/>
      <c r="H414" s="21"/>
      <c r="I414" s="399"/>
    </row>
    <row r="415" spans="6:9" ht="13.8" x14ac:dyDescent="0.25">
      <c r="F415" s="321"/>
      <c r="G415" s="45"/>
      <c r="H415" s="21"/>
      <c r="I415" s="399"/>
    </row>
    <row r="416" spans="6:9" ht="13.8" x14ac:dyDescent="0.25">
      <c r="F416" s="321"/>
      <c r="G416" s="45"/>
      <c r="H416" s="21"/>
      <c r="I416" s="399"/>
    </row>
    <row r="417" spans="6:9" ht="13.8" x14ac:dyDescent="0.25">
      <c r="F417" s="321"/>
      <c r="G417" s="45"/>
      <c r="H417" s="21"/>
      <c r="I417" s="399"/>
    </row>
    <row r="418" spans="6:9" ht="13.8" x14ac:dyDescent="0.25">
      <c r="F418" s="321"/>
      <c r="G418" s="45"/>
      <c r="H418" s="21"/>
      <c r="I418" s="399"/>
    </row>
    <row r="419" spans="6:9" ht="13.8" x14ac:dyDescent="0.25">
      <c r="F419" s="321"/>
      <c r="G419" s="45"/>
      <c r="H419" s="21"/>
      <c r="I419" s="399"/>
    </row>
    <row r="420" spans="6:9" ht="13.8" x14ac:dyDescent="0.25">
      <c r="F420" s="321"/>
      <c r="G420" s="45"/>
      <c r="H420" s="21"/>
      <c r="I420" s="399"/>
    </row>
    <row r="421" spans="6:9" ht="13.8" x14ac:dyDescent="0.25">
      <c r="F421" s="321"/>
      <c r="G421" s="45"/>
      <c r="H421" s="21"/>
      <c r="I421" s="399"/>
    </row>
    <row r="422" spans="6:9" ht="13.8" x14ac:dyDescent="0.25">
      <c r="F422" s="321"/>
      <c r="G422" s="45"/>
      <c r="H422" s="21"/>
      <c r="I422" s="399"/>
    </row>
    <row r="423" spans="6:9" ht="13.8" x14ac:dyDescent="0.25">
      <c r="F423" s="321"/>
      <c r="G423" s="45"/>
      <c r="H423" s="21"/>
      <c r="I423" s="399"/>
    </row>
    <row r="424" spans="6:9" ht="13.8" x14ac:dyDescent="0.25">
      <c r="F424" s="321"/>
      <c r="G424" s="45"/>
      <c r="H424" s="21"/>
      <c r="I424" s="399"/>
    </row>
    <row r="425" spans="6:9" ht="13.8" x14ac:dyDescent="0.25">
      <c r="F425" s="321"/>
      <c r="G425" s="45"/>
      <c r="H425" s="21"/>
      <c r="I425" s="399"/>
    </row>
    <row r="426" spans="6:9" ht="13.8" x14ac:dyDescent="0.25">
      <c r="F426" s="321"/>
      <c r="G426" s="45"/>
      <c r="H426" s="21"/>
      <c r="I426" s="399"/>
    </row>
    <row r="427" spans="6:9" ht="13.8" x14ac:dyDescent="0.25">
      <c r="F427" s="321"/>
      <c r="G427" s="45"/>
      <c r="H427" s="21"/>
      <c r="I427" s="399"/>
    </row>
    <row r="428" spans="6:9" ht="13.8" x14ac:dyDescent="0.25">
      <c r="F428" s="321"/>
      <c r="G428" s="45"/>
      <c r="H428" s="21"/>
      <c r="I428" s="399"/>
    </row>
    <row r="429" spans="6:9" ht="13.8" x14ac:dyDescent="0.25">
      <c r="F429" s="321"/>
      <c r="G429" s="45"/>
      <c r="H429" s="21"/>
      <c r="I429" s="399"/>
    </row>
    <row r="430" spans="6:9" ht="13.8" x14ac:dyDescent="0.25">
      <c r="F430" s="321"/>
      <c r="G430" s="45"/>
      <c r="H430" s="21"/>
      <c r="I430" s="399"/>
    </row>
    <row r="431" spans="6:9" ht="13.8" x14ac:dyDescent="0.25">
      <c r="F431" s="321"/>
      <c r="G431" s="45"/>
      <c r="H431" s="21"/>
      <c r="I431" s="399"/>
    </row>
    <row r="432" spans="6:9" ht="13.8" x14ac:dyDescent="0.25">
      <c r="F432" s="321"/>
      <c r="G432" s="45"/>
      <c r="H432" s="21"/>
      <c r="I432" s="399"/>
    </row>
    <row r="433" spans="6:9" ht="13.8" x14ac:dyDescent="0.25">
      <c r="F433" s="321"/>
      <c r="G433" s="45"/>
      <c r="H433" s="21"/>
      <c r="I433" s="399"/>
    </row>
    <row r="434" spans="6:9" ht="13.8" x14ac:dyDescent="0.25">
      <c r="F434" s="321"/>
      <c r="G434" s="45"/>
      <c r="H434" s="21"/>
      <c r="I434" s="399"/>
    </row>
    <row r="435" spans="6:9" ht="13.8" x14ac:dyDescent="0.25">
      <c r="F435" s="321"/>
      <c r="G435" s="45"/>
      <c r="H435" s="21"/>
      <c r="I435" s="399"/>
    </row>
    <row r="436" spans="6:9" ht="13.8" x14ac:dyDescent="0.25">
      <c r="F436" s="321"/>
      <c r="G436" s="45"/>
      <c r="H436" s="21"/>
      <c r="I436" s="399"/>
    </row>
    <row r="437" spans="6:9" ht="13.8" x14ac:dyDescent="0.25">
      <c r="F437" s="321"/>
      <c r="G437" s="45"/>
      <c r="H437" s="21"/>
      <c r="I437" s="399"/>
    </row>
    <row r="438" spans="6:9" ht="13.8" x14ac:dyDescent="0.25">
      <c r="F438" s="321"/>
      <c r="G438" s="45"/>
      <c r="H438" s="21"/>
      <c r="I438" s="399"/>
    </row>
    <row r="439" spans="6:9" ht="13.8" x14ac:dyDescent="0.25">
      <c r="F439" s="321"/>
      <c r="G439" s="45"/>
      <c r="H439" s="21"/>
      <c r="I439" s="399"/>
    </row>
    <row r="440" spans="6:9" ht="13.8" x14ac:dyDescent="0.25">
      <c r="F440" s="321"/>
      <c r="G440" s="45"/>
      <c r="H440" s="21"/>
      <c r="I440" s="399"/>
    </row>
    <row r="441" spans="6:9" ht="13.8" x14ac:dyDescent="0.25">
      <c r="F441" s="321"/>
      <c r="G441" s="45"/>
      <c r="H441" s="21"/>
      <c r="I441" s="399"/>
    </row>
    <row r="442" spans="6:9" ht="13.8" x14ac:dyDescent="0.25">
      <c r="F442" s="321"/>
      <c r="G442" s="45"/>
      <c r="H442" s="21"/>
      <c r="I442" s="399"/>
    </row>
    <row r="443" spans="6:9" ht="13.8" x14ac:dyDescent="0.25">
      <c r="F443" s="321"/>
      <c r="G443" s="45"/>
      <c r="H443" s="21"/>
      <c r="I443" s="399"/>
    </row>
    <row r="444" spans="6:9" ht="13.8" x14ac:dyDescent="0.25">
      <c r="F444" s="321"/>
      <c r="G444" s="45"/>
      <c r="H444" s="21"/>
      <c r="I444" s="399"/>
    </row>
    <row r="445" spans="6:9" ht="13.8" x14ac:dyDescent="0.25">
      <c r="F445" s="321"/>
      <c r="G445" s="45"/>
      <c r="H445" s="21"/>
      <c r="I445" s="399"/>
    </row>
    <row r="446" spans="6:9" ht="13.8" x14ac:dyDescent="0.25">
      <c r="F446" s="321"/>
      <c r="G446" s="45"/>
      <c r="H446" s="21"/>
      <c r="I446" s="399"/>
    </row>
    <row r="447" spans="6:9" ht="13.8" x14ac:dyDescent="0.25">
      <c r="F447" s="321"/>
      <c r="G447" s="45"/>
      <c r="H447" s="21"/>
      <c r="I447" s="399"/>
    </row>
    <row r="448" spans="6:9" ht="13.8" x14ac:dyDescent="0.25">
      <c r="F448" s="321"/>
      <c r="G448" s="45"/>
      <c r="H448" s="21"/>
      <c r="I448" s="399"/>
    </row>
    <row r="449" spans="6:9" ht="13.8" x14ac:dyDescent="0.25">
      <c r="F449" s="321"/>
      <c r="G449" s="45"/>
      <c r="H449" s="21"/>
      <c r="I449" s="399"/>
    </row>
    <row r="450" spans="6:9" ht="13.8" x14ac:dyDescent="0.25">
      <c r="F450" s="321"/>
      <c r="G450" s="45"/>
      <c r="H450" s="21"/>
      <c r="I450" s="399"/>
    </row>
    <row r="451" spans="6:9" ht="13.8" x14ac:dyDescent="0.25">
      <c r="F451" s="321"/>
      <c r="G451" s="45"/>
      <c r="H451" s="21"/>
      <c r="I451" s="399"/>
    </row>
    <row r="452" spans="6:9" ht="13.8" x14ac:dyDescent="0.25">
      <c r="F452" s="321"/>
      <c r="G452" s="45"/>
      <c r="H452" s="21"/>
      <c r="I452" s="399"/>
    </row>
    <row r="453" spans="6:9" ht="13.8" x14ac:dyDescent="0.25">
      <c r="F453" s="321"/>
      <c r="G453" s="45"/>
      <c r="H453" s="21"/>
      <c r="I453" s="399"/>
    </row>
    <row r="454" spans="6:9" ht="13.8" x14ac:dyDescent="0.25">
      <c r="F454" s="321"/>
      <c r="G454" s="45"/>
      <c r="H454" s="21"/>
      <c r="I454" s="399"/>
    </row>
    <row r="455" spans="6:9" ht="13.8" x14ac:dyDescent="0.25">
      <c r="F455" s="321"/>
      <c r="G455" s="45"/>
      <c r="H455" s="21"/>
      <c r="I455" s="399"/>
    </row>
    <row r="456" spans="6:9" ht="13.8" x14ac:dyDescent="0.25">
      <c r="F456" s="321"/>
      <c r="G456" s="45"/>
      <c r="H456" s="21"/>
      <c r="I456" s="399"/>
    </row>
    <row r="457" spans="6:9" ht="13.8" x14ac:dyDescent="0.25">
      <c r="F457" s="321"/>
      <c r="G457" s="45"/>
      <c r="H457" s="21"/>
      <c r="I457" s="399"/>
    </row>
    <row r="458" spans="6:9" ht="13.8" x14ac:dyDescent="0.25">
      <c r="F458" s="321"/>
      <c r="G458" s="45"/>
      <c r="H458" s="21"/>
      <c r="I458" s="399"/>
    </row>
    <row r="459" spans="6:9" ht="13.8" x14ac:dyDescent="0.25">
      <c r="F459" s="321"/>
      <c r="G459" s="45"/>
      <c r="H459" s="21"/>
      <c r="I459" s="399"/>
    </row>
    <row r="460" spans="6:9" ht="13.8" x14ac:dyDescent="0.25">
      <c r="F460" s="321"/>
      <c r="G460" s="45"/>
      <c r="H460" s="21"/>
      <c r="I460" s="399"/>
    </row>
    <row r="461" spans="6:9" ht="13.8" x14ac:dyDescent="0.25">
      <c r="F461" s="321"/>
      <c r="G461" s="45"/>
      <c r="H461" s="21"/>
      <c r="I461" s="399"/>
    </row>
    <row r="462" spans="6:9" ht="13.8" x14ac:dyDescent="0.25">
      <c r="F462" s="321"/>
      <c r="G462" s="45"/>
      <c r="H462" s="21"/>
      <c r="I462" s="399"/>
    </row>
    <row r="463" spans="6:9" ht="13.8" x14ac:dyDescent="0.25">
      <c r="F463" s="321"/>
      <c r="G463" s="45"/>
      <c r="H463" s="21"/>
      <c r="I463" s="399"/>
    </row>
    <row r="464" spans="6:9" ht="13.8" x14ac:dyDescent="0.25">
      <c r="F464" s="321"/>
      <c r="G464" s="45"/>
      <c r="H464" s="21"/>
      <c r="I464" s="399"/>
    </row>
    <row r="465" spans="6:9" ht="13.8" x14ac:dyDescent="0.25">
      <c r="F465" s="321"/>
      <c r="G465" s="45"/>
      <c r="H465" s="21"/>
      <c r="I465" s="399"/>
    </row>
    <row r="466" spans="6:9" ht="13.8" x14ac:dyDescent="0.25">
      <c r="F466" s="321"/>
      <c r="G466" s="45"/>
      <c r="H466" s="21"/>
      <c r="I466" s="399"/>
    </row>
    <row r="467" spans="6:9" ht="13.8" x14ac:dyDescent="0.25">
      <c r="F467" s="321"/>
      <c r="G467" s="45"/>
      <c r="H467" s="21"/>
      <c r="I467" s="399"/>
    </row>
    <row r="468" spans="6:9" ht="13.8" x14ac:dyDescent="0.25">
      <c r="F468" s="321"/>
      <c r="G468" s="45"/>
      <c r="H468" s="21"/>
      <c r="I468" s="399"/>
    </row>
    <row r="469" spans="6:9" ht="13.8" x14ac:dyDescent="0.25">
      <c r="F469" s="321"/>
      <c r="G469" s="45"/>
      <c r="H469" s="21"/>
      <c r="I469" s="399"/>
    </row>
    <row r="470" spans="6:9" ht="13.8" x14ac:dyDescent="0.25">
      <c r="F470" s="321"/>
      <c r="G470" s="45"/>
      <c r="H470" s="21"/>
      <c r="I470" s="399"/>
    </row>
    <row r="471" spans="6:9" ht="13.8" x14ac:dyDescent="0.25">
      <c r="F471" s="321"/>
      <c r="G471" s="45"/>
      <c r="H471" s="21"/>
      <c r="I471" s="399"/>
    </row>
    <row r="472" spans="6:9" ht="13.8" x14ac:dyDescent="0.25">
      <c r="F472" s="321"/>
      <c r="G472" s="45"/>
      <c r="H472" s="21"/>
      <c r="I472" s="399"/>
    </row>
    <row r="473" spans="6:9" ht="13.8" x14ac:dyDescent="0.25">
      <c r="F473" s="321"/>
      <c r="G473" s="45"/>
      <c r="H473" s="21"/>
      <c r="I473" s="399"/>
    </row>
    <row r="474" spans="6:9" ht="13.8" x14ac:dyDescent="0.25">
      <c r="F474" s="321"/>
      <c r="G474" s="45"/>
      <c r="H474" s="21"/>
      <c r="I474" s="399"/>
    </row>
    <row r="475" spans="6:9" ht="13.8" x14ac:dyDescent="0.25">
      <c r="F475" s="321"/>
      <c r="G475" s="45"/>
      <c r="H475" s="21"/>
      <c r="I475" s="399"/>
    </row>
    <row r="476" spans="6:9" ht="13.8" x14ac:dyDescent="0.25">
      <c r="F476" s="321"/>
      <c r="G476" s="45"/>
      <c r="H476" s="21"/>
      <c r="I476" s="399"/>
    </row>
    <row r="477" spans="6:9" ht="13.8" x14ac:dyDescent="0.25">
      <c r="F477" s="321"/>
      <c r="G477" s="45"/>
      <c r="H477" s="21"/>
      <c r="I477" s="399"/>
    </row>
    <row r="478" spans="6:9" ht="13.8" x14ac:dyDescent="0.25">
      <c r="F478" s="321"/>
      <c r="G478" s="45"/>
      <c r="H478" s="21"/>
      <c r="I478" s="399"/>
    </row>
    <row r="479" spans="6:9" ht="13.8" x14ac:dyDescent="0.25">
      <c r="F479" s="321"/>
      <c r="G479" s="45"/>
      <c r="H479" s="21"/>
      <c r="I479" s="399"/>
    </row>
    <row r="480" spans="6:9" ht="13.8" x14ac:dyDescent="0.25">
      <c r="F480" s="321"/>
      <c r="G480" s="45"/>
      <c r="H480" s="21"/>
      <c r="I480" s="399"/>
    </row>
    <row r="481" spans="6:9" ht="13.8" x14ac:dyDescent="0.25">
      <c r="F481" s="321"/>
      <c r="G481" s="45"/>
      <c r="H481" s="21"/>
      <c r="I481" s="399"/>
    </row>
    <row r="482" spans="6:9" ht="13.8" x14ac:dyDescent="0.25">
      <c r="F482" s="321"/>
      <c r="G482" s="45"/>
      <c r="H482" s="21"/>
      <c r="I482" s="399"/>
    </row>
    <row r="483" spans="6:9" ht="13.8" x14ac:dyDescent="0.25">
      <c r="F483" s="321"/>
      <c r="G483" s="45"/>
      <c r="H483" s="21"/>
      <c r="I483" s="399"/>
    </row>
    <row r="484" spans="6:9" ht="13.8" x14ac:dyDescent="0.25">
      <c r="F484" s="321"/>
      <c r="G484" s="45"/>
      <c r="H484" s="21"/>
      <c r="I484" s="399"/>
    </row>
    <row r="485" spans="6:9" ht="13.8" x14ac:dyDescent="0.25">
      <c r="F485" s="321"/>
      <c r="G485" s="45"/>
      <c r="H485" s="21"/>
      <c r="I485" s="399"/>
    </row>
    <row r="486" spans="6:9" ht="13.8" x14ac:dyDescent="0.25">
      <c r="F486" s="321"/>
      <c r="G486" s="45"/>
      <c r="H486" s="21"/>
      <c r="I486" s="399"/>
    </row>
    <row r="487" spans="6:9" ht="13.8" x14ac:dyDescent="0.25">
      <c r="F487" s="321"/>
      <c r="G487" s="45"/>
      <c r="H487" s="21"/>
      <c r="I487" s="399"/>
    </row>
    <row r="488" spans="6:9" ht="13.8" x14ac:dyDescent="0.25">
      <c r="F488" s="321"/>
      <c r="G488" s="45"/>
      <c r="H488" s="21"/>
      <c r="I488" s="399"/>
    </row>
    <row r="489" spans="6:9" ht="13.8" x14ac:dyDescent="0.25">
      <c r="F489" s="321"/>
      <c r="G489" s="45"/>
      <c r="H489" s="21"/>
      <c r="I489" s="399"/>
    </row>
    <row r="490" spans="6:9" ht="13.8" x14ac:dyDescent="0.25">
      <c r="F490" s="321"/>
      <c r="G490" s="45"/>
      <c r="H490" s="21"/>
      <c r="I490" s="399"/>
    </row>
    <row r="491" spans="6:9" ht="13.8" x14ac:dyDescent="0.25">
      <c r="F491" s="321"/>
      <c r="G491" s="45"/>
      <c r="H491" s="21"/>
      <c r="I491" s="399"/>
    </row>
    <row r="492" spans="6:9" ht="13.8" x14ac:dyDescent="0.25">
      <c r="F492" s="321"/>
      <c r="G492" s="45"/>
      <c r="H492" s="21"/>
      <c r="I492" s="399"/>
    </row>
    <row r="493" spans="6:9" ht="13.8" x14ac:dyDescent="0.25">
      <c r="F493" s="321"/>
      <c r="G493" s="45"/>
      <c r="H493" s="21"/>
      <c r="I493" s="399"/>
    </row>
    <row r="494" spans="6:9" ht="13.8" x14ac:dyDescent="0.25">
      <c r="F494" s="321"/>
      <c r="G494" s="45"/>
      <c r="H494" s="21"/>
      <c r="I494" s="399"/>
    </row>
    <row r="495" spans="6:9" ht="13.8" x14ac:dyDescent="0.25">
      <c r="F495" s="321"/>
      <c r="G495" s="45"/>
      <c r="H495" s="21"/>
      <c r="I495" s="399"/>
    </row>
    <row r="496" spans="6:9" ht="13.8" x14ac:dyDescent="0.25">
      <c r="F496" s="321"/>
      <c r="G496" s="45"/>
      <c r="H496" s="21"/>
      <c r="I496" s="399"/>
    </row>
    <row r="497" spans="6:9" ht="13.8" x14ac:dyDescent="0.25">
      <c r="F497" s="321"/>
      <c r="G497" s="45"/>
      <c r="H497" s="21"/>
      <c r="I497" s="399"/>
    </row>
    <row r="498" spans="6:9" ht="13.8" x14ac:dyDescent="0.25">
      <c r="F498" s="321"/>
      <c r="G498" s="45"/>
      <c r="H498" s="21"/>
      <c r="I498" s="399"/>
    </row>
    <row r="499" spans="6:9" ht="13.8" x14ac:dyDescent="0.25">
      <c r="F499" s="321"/>
      <c r="G499" s="45"/>
      <c r="H499" s="21"/>
      <c r="I499" s="399"/>
    </row>
    <row r="500" spans="6:9" ht="13.8" x14ac:dyDescent="0.25">
      <c r="F500" s="321"/>
      <c r="G500" s="45"/>
      <c r="H500" s="21"/>
      <c r="I500" s="399"/>
    </row>
    <row r="501" spans="6:9" ht="13.8" x14ac:dyDescent="0.25">
      <c r="F501" s="321"/>
      <c r="G501" s="45"/>
      <c r="H501" s="21"/>
      <c r="I501" s="399"/>
    </row>
    <row r="502" spans="6:9" ht="13.8" x14ac:dyDescent="0.25">
      <c r="F502" s="321"/>
      <c r="G502" s="45"/>
      <c r="H502" s="21"/>
      <c r="I502" s="399"/>
    </row>
    <row r="503" spans="6:9" ht="13.8" x14ac:dyDescent="0.25">
      <c r="F503" s="321"/>
      <c r="G503" s="45"/>
      <c r="H503" s="21"/>
      <c r="I503" s="399"/>
    </row>
    <row r="504" spans="6:9" ht="13.8" x14ac:dyDescent="0.25">
      <c r="F504" s="321"/>
      <c r="G504" s="45"/>
      <c r="H504" s="21"/>
      <c r="I504" s="399"/>
    </row>
    <row r="505" spans="6:9" ht="13.8" x14ac:dyDescent="0.25">
      <c r="F505" s="321"/>
      <c r="G505" s="45"/>
      <c r="H505" s="21"/>
      <c r="I505" s="399"/>
    </row>
    <row r="506" spans="6:9" ht="13.8" x14ac:dyDescent="0.25">
      <c r="F506" s="321"/>
      <c r="G506" s="45"/>
      <c r="H506" s="21"/>
      <c r="I506" s="399"/>
    </row>
    <row r="507" spans="6:9" ht="13.8" x14ac:dyDescent="0.25">
      <c r="F507" s="321"/>
      <c r="G507" s="45"/>
      <c r="H507" s="21"/>
      <c r="I507" s="399"/>
    </row>
    <row r="508" spans="6:9" ht="13.8" x14ac:dyDescent="0.25">
      <c r="F508" s="321"/>
      <c r="G508" s="45"/>
      <c r="H508" s="21"/>
      <c r="I508" s="399"/>
    </row>
    <row r="509" spans="6:9" ht="13.8" x14ac:dyDescent="0.25">
      <c r="F509" s="321"/>
      <c r="G509" s="45"/>
      <c r="H509" s="21"/>
      <c r="I509" s="399"/>
    </row>
    <row r="510" spans="6:9" ht="13.8" x14ac:dyDescent="0.25">
      <c r="F510" s="321"/>
      <c r="G510" s="45"/>
      <c r="H510" s="21"/>
      <c r="I510" s="399"/>
    </row>
    <row r="511" spans="6:9" ht="13.8" x14ac:dyDescent="0.25">
      <c r="F511" s="321"/>
      <c r="G511" s="45"/>
      <c r="H511" s="21"/>
      <c r="I511" s="399"/>
    </row>
    <row r="512" spans="6:9" ht="13.8" x14ac:dyDescent="0.25">
      <c r="F512" s="321"/>
      <c r="G512" s="45"/>
      <c r="H512" s="21"/>
      <c r="I512" s="399"/>
    </row>
    <row r="513" spans="6:9" ht="13.8" x14ac:dyDescent="0.25">
      <c r="F513" s="321"/>
      <c r="G513" s="45"/>
      <c r="H513" s="21"/>
      <c r="I513" s="399"/>
    </row>
    <row r="514" spans="6:9" ht="13.8" x14ac:dyDescent="0.25">
      <c r="F514" s="321"/>
      <c r="G514" s="45"/>
      <c r="H514" s="21"/>
      <c r="I514" s="399"/>
    </row>
    <row r="515" spans="6:9" ht="13.8" x14ac:dyDescent="0.25">
      <c r="F515" s="321"/>
      <c r="G515" s="45"/>
      <c r="H515" s="21"/>
      <c r="I515" s="399"/>
    </row>
    <row r="516" spans="6:9" ht="13.8" x14ac:dyDescent="0.25">
      <c r="F516" s="321"/>
      <c r="G516" s="45"/>
      <c r="H516" s="21"/>
      <c r="I516" s="399"/>
    </row>
    <row r="517" spans="6:9" ht="13.8" x14ac:dyDescent="0.25">
      <c r="F517" s="321"/>
      <c r="G517" s="45"/>
      <c r="H517" s="21"/>
      <c r="I517" s="399"/>
    </row>
    <row r="518" spans="6:9" ht="13.8" x14ac:dyDescent="0.25">
      <c r="F518" s="321"/>
      <c r="G518" s="45"/>
      <c r="H518" s="21"/>
      <c r="I518" s="399"/>
    </row>
    <row r="519" spans="6:9" ht="13.8" x14ac:dyDescent="0.25">
      <c r="F519" s="321"/>
      <c r="G519" s="45"/>
      <c r="H519" s="21"/>
      <c r="I519" s="399"/>
    </row>
    <row r="520" spans="6:9" ht="13.8" x14ac:dyDescent="0.25">
      <c r="F520" s="321"/>
      <c r="G520" s="45"/>
      <c r="H520" s="21"/>
      <c r="I520" s="399"/>
    </row>
    <row r="521" spans="6:9" ht="13.8" x14ac:dyDescent="0.25">
      <c r="F521" s="321"/>
      <c r="G521" s="45"/>
      <c r="H521" s="21"/>
      <c r="I521" s="399"/>
    </row>
    <row r="522" spans="6:9" ht="13.8" x14ac:dyDescent="0.25">
      <c r="F522" s="321"/>
      <c r="G522" s="45"/>
      <c r="H522" s="21"/>
      <c r="I522" s="399"/>
    </row>
    <row r="523" spans="6:9" ht="13.8" x14ac:dyDescent="0.25">
      <c r="F523" s="321"/>
      <c r="G523" s="45"/>
      <c r="H523" s="21"/>
      <c r="I523" s="399"/>
    </row>
    <row r="524" spans="6:9" ht="13.8" x14ac:dyDescent="0.25">
      <c r="F524" s="321"/>
      <c r="G524" s="45"/>
      <c r="H524" s="21"/>
      <c r="I524" s="399"/>
    </row>
    <row r="525" spans="6:9" ht="13.8" x14ac:dyDescent="0.25">
      <c r="F525" s="321"/>
      <c r="G525" s="45"/>
      <c r="H525" s="21"/>
      <c r="I525" s="399"/>
    </row>
    <row r="526" spans="6:9" ht="13.8" x14ac:dyDescent="0.25">
      <c r="F526" s="321"/>
      <c r="G526" s="45"/>
      <c r="H526" s="21"/>
      <c r="I526" s="399"/>
    </row>
    <row r="527" spans="6:9" ht="13.8" x14ac:dyDescent="0.25">
      <c r="F527" s="321"/>
      <c r="G527" s="45"/>
      <c r="H527" s="21"/>
      <c r="I527" s="399"/>
    </row>
    <row r="528" spans="6:9" ht="13.8" x14ac:dyDescent="0.25">
      <c r="F528" s="321"/>
      <c r="G528" s="45"/>
      <c r="H528" s="21"/>
      <c r="I528" s="399"/>
    </row>
    <row r="529" spans="6:9" ht="13.8" x14ac:dyDescent="0.25">
      <c r="F529" s="321"/>
      <c r="G529" s="45"/>
      <c r="H529" s="21"/>
      <c r="I529" s="399"/>
    </row>
    <row r="530" spans="6:9" ht="13.8" x14ac:dyDescent="0.25">
      <c r="F530" s="321"/>
      <c r="G530" s="45"/>
      <c r="H530" s="21"/>
      <c r="I530" s="399"/>
    </row>
    <row r="531" spans="6:9" ht="13.8" x14ac:dyDescent="0.25">
      <c r="F531" s="321"/>
      <c r="G531" s="45"/>
      <c r="H531" s="21"/>
      <c r="I531" s="399"/>
    </row>
    <row r="532" spans="6:9" ht="13.8" x14ac:dyDescent="0.25">
      <c r="F532" s="321"/>
      <c r="G532" s="45"/>
      <c r="H532" s="21"/>
      <c r="I532" s="399"/>
    </row>
    <row r="533" spans="6:9" ht="13.8" x14ac:dyDescent="0.25">
      <c r="F533" s="321"/>
      <c r="G533" s="45"/>
      <c r="H533" s="21"/>
      <c r="I533" s="399"/>
    </row>
    <row r="534" spans="6:9" ht="13.8" x14ac:dyDescent="0.25">
      <c r="F534" s="321"/>
      <c r="G534" s="45"/>
      <c r="H534" s="21"/>
      <c r="I534" s="399"/>
    </row>
    <row r="535" spans="6:9" ht="13.8" x14ac:dyDescent="0.25">
      <c r="F535" s="321"/>
      <c r="G535" s="45"/>
      <c r="H535" s="21"/>
      <c r="I535" s="399"/>
    </row>
    <row r="536" spans="6:9" ht="13.8" x14ac:dyDescent="0.25">
      <c r="F536" s="321"/>
      <c r="G536" s="45"/>
      <c r="H536" s="21"/>
      <c r="I536" s="399"/>
    </row>
    <row r="537" spans="6:9" ht="13.8" x14ac:dyDescent="0.25">
      <c r="F537" s="321"/>
      <c r="G537" s="45"/>
      <c r="H537" s="21"/>
      <c r="I537" s="399"/>
    </row>
    <row r="538" spans="6:9" ht="13.8" x14ac:dyDescent="0.25">
      <c r="F538" s="321"/>
      <c r="G538" s="45"/>
      <c r="H538" s="21"/>
      <c r="I538" s="399"/>
    </row>
    <row r="539" spans="6:9" ht="13.8" x14ac:dyDescent="0.25">
      <c r="F539" s="321"/>
      <c r="G539" s="45"/>
      <c r="H539" s="21"/>
      <c r="I539" s="399"/>
    </row>
    <row r="540" spans="6:9" ht="13.8" x14ac:dyDescent="0.25">
      <c r="F540" s="321"/>
      <c r="G540" s="45"/>
      <c r="H540" s="21"/>
      <c r="I540" s="399"/>
    </row>
    <row r="541" spans="6:9" ht="13.8" x14ac:dyDescent="0.25">
      <c r="F541" s="321"/>
      <c r="G541" s="45"/>
      <c r="H541" s="21"/>
      <c r="I541" s="399"/>
    </row>
    <row r="542" spans="6:9" ht="13.8" x14ac:dyDescent="0.25">
      <c r="F542" s="321"/>
      <c r="G542" s="45"/>
      <c r="H542" s="21"/>
      <c r="I542" s="399"/>
    </row>
    <row r="543" spans="6:9" ht="13.8" x14ac:dyDescent="0.25">
      <c r="F543" s="321"/>
      <c r="G543" s="45"/>
      <c r="H543" s="21"/>
      <c r="I543" s="399"/>
    </row>
    <row r="544" spans="6:9" ht="13.8" x14ac:dyDescent="0.25">
      <c r="F544" s="321"/>
      <c r="G544" s="45"/>
      <c r="H544" s="21"/>
      <c r="I544" s="399"/>
    </row>
    <row r="545" spans="6:9" ht="13.8" x14ac:dyDescent="0.25">
      <c r="F545" s="321"/>
      <c r="G545" s="45"/>
      <c r="H545" s="21"/>
      <c r="I545" s="399"/>
    </row>
    <row r="546" spans="6:9" ht="13.8" x14ac:dyDescent="0.25">
      <c r="F546" s="321"/>
      <c r="G546" s="45"/>
      <c r="H546" s="21"/>
      <c r="I546" s="399"/>
    </row>
    <row r="547" spans="6:9" ht="13.8" x14ac:dyDescent="0.25">
      <c r="F547" s="321"/>
      <c r="G547" s="45"/>
      <c r="H547" s="21"/>
      <c r="I547" s="399"/>
    </row>
    <row r="548" spans="6:9" ht="13.8" x14ac:dyDescent="0.25">
      <c r="F548" s="321"/>
      <c r="G548" s="45"/>
      <c r="H548" s="21"/>
      <c r="I548" s="399"/>
    </row>
    <row r="549" spans="6:9" ht="13.8" x14ac:dyDescent="0.25">
      <c r="F549" s="321"/>
      <c r="G549" s="45"/>
      <c r="H549" s="21"/>
      <c r="I549" s="399"/>
    </row>
    <row r="550" spans="6:9" ht="13.8" x14ac:dyDescent="0.25">
      <c r="F550" s="321"/>
      <c r="G550" s="45"/>
      <c r="H550" s="21"/>
      <c r="I550" s="399"/>
    </row>
    <row r="551" spans="6:9" ht="13.8" x14ac:dyDescent="0.25">
      <c r="F551" s="321"/>
      <c r="G551" s="45"/>
      <c r="H551" s="21"/>
      <c r="I551" s="399"/>
    </row>
    <row r="552" spans="6:9" ht="13.8" x14ac:dyDescent="0.25">
      <c r="F552" s="321"/>
      <c r="G552" s="45"/>
      <c r="H552" s="21"/>
      <c r="I552" s="399"/>
    </row>
    <row r="553" spans="6:9" ht="13.8" x14ac:dyDescent="0.25">
      <c r="F553" s="321"/>
      <c r="G553" s="45"/>
      <c r="H553" s="21"/>
      <c r="I553" s="399"/>
    </row>
    <row r="554" spans="6:9" ht="13.8" x14ac:dyDescent="0.25">
      <c r="F554" s="321"/>
      <c r="G554" s="45"/>
      <c r="H554" s="21"/>
      <c r="I554" s="399"/>
    </row>
    <row r="555" spans="6:9" ht="13.8" x14ac:dyDescent="0.25">
      <c r="F555" s="321"/>
      <c r="G555" s="45"/>
      <c r="H555" s="21"/>
      <c r="I555" s="399"/>
    </row>
    <row r="556" spans="6:9" ht="13.8" x14ac:dyDescent="0.25">
      <c r="F556" s="321"/>
      <c r="G556" s="45"/>
      <c r="H556" s="21"/>
      <c r="I556" s="399"/>
    </row>
    <row r="557" spans="6:9" ht="13.8" x14ac:dyDescent="0.25">
      <c r="F557" s="321"/>
      <c r="G557" s="45"/>
      <c r="H557" s="21"/>
      <c r="I557" s="399"/>
    </row>
    <row r="558" spans="6:9" ht="13.8" x14ac:dyDescent="0.25">
      <c r="F558" s="321"/>
      <c r="G558" s="45"/>
      <c r="H558" s="21"/>
      <c r="I558" s="399"/>
    </row>
    <row r="559" spans="6:9" ht="13.8" x14ac:dyDescent="0.25">
      <c r="F559" s="321"/>
      <c r="G559" s="45"/>
      <c r="H559" s="21"/>
      <c r="I559" s="399"/>
    </row>
    <row r="560" spans="6:9" ht="13.8" x14ac:dyDescent="0.25">
      <c r="F560" s="321"/>
      <c r="G560" s="45"/>
      <c r="H560" s="21"/>
      <c r="I560" s="399"/>
    </row>
    <row r="561" spans="6:9" ht="13.8" x14ac:dyDescent="0.25">
      <c r="F561" s="321"/>
      <c r="G561" s="45"/>
      <c r="H561" s="21"/>
      <c r="I561" s="399"/>
    </row>
    <row r="562" spans="6:9" ht="13.8" x14ac:dyDescent="0.25">
      <c r="F562" s="321"/>
      <c r="G562" s="45"/>
      <c r="H562" s="21"/>
      <c r="I562" s="399"/>
    </row>
    <row r="563" spans="6:9" ht="13.8" x14ac:dyDescent="0.25">
      <c r="F563" s="321"/>
      <c r="G563" s="45"/>
      <c r="H563" s="21"/>
      <c r="I563" s="399"/>
    </row>
    <row r="564" spans="6:9" ht="13.8" x14ac:dyDescent="0.25">
      <c r="F564" s="321"/>
      <c r="G564" s="45"/>
      <c r="H564" s="21"/>
      <c r="I564" s="399"/>
    </row>
    <row r="565" spans="6:9" ht="13.8" x14ac:dyDescent="0.25">
      <c r="F565" s="321"/>
      <c r="G565" s="45"/>
      <c r="H565" s="21"/>
      <c r="I565" s="399"/>
    </row>
    <row r="566" spans="6:9" ht="13.8" x14ac:dyDescent="0.25">
      <c r="F566" s="321"/>
      <c r="G566" s="45"/>
      <c r="H566" s="21"/>
      <c r="I566" s="399"/>
    </row>
    <row r="567" spans="6:9" ht="13.8" x14ac:dyDescent="0.25">
      <c r="F567" s="321"/>
      <c r="G567" s="45"/>
      <c r="H567" s="21"/>
      <c r="I567" s="399"/>
    </row>
    <row r="568" spans="6:9" ht="13.8" x14ac:dyDescent="0.25">
      <c r="F568" s="321"/>
      <c r="G568" s="45"/>
      <c r="H568" s="21"/>
      <c r="I568" s="399"/>
    </row>
    <row r="569" spans="6:9" ht="13.8" x14ac:dyDescent="0.25">
      <c r="F569" s="321"/>
      <c r="G569" s="45"/>
      <c r="H569" s="21"/>
      <c r="I569" s="399"/>
    </row>
    <row r="570" spans="6:9" ht="13.8" x14ac:dyDescent="0.25">
      <c r="F570" s="321"/>
      <c r="G570" s="45"/>
      <c r="H570" s="21"/>
      <c r="I570" s="399"/>
    </row>
    <row r="571" spans="6:9" ht="13.8" x14ac:dyDescent="0.25">
      <c r="F571" s="321"/>
      <c r="G571" s="45"/>
      <c r="H571" s="21"/>
      <c r="I571" s="399"/>
    </row>
    <row r="572" spans="6:9" ht="13.8" x14ac:dyDescent="0.25">
      <c r="F572" s="321"/>
      <c r="G572" s="45"/>
      <c r="H572" s="21"/>
      <c r="I572" s="399"/>
    </row>
    <row r="573" spans="6:9" ht="13.8" x14ac:dyDescent="0.25">
      <c r="F573" s="321"/>
      <c r="G573" s="45"/>
      <c r="H573" s="21"/>
      <c r="I573" s="399"/>
    </row>
    <row r="574" spans="6:9" ht="13.8" x14ac:dyDescent="0.25">
      <c r="F574" s="321"/>
      <c r="G574" s="45"/>
      <c r="H574" s="21"/>
      <c r="I574" s="399"/>
    </row>
    <row r="575" spans="6:9" ht="13.8" x14ac:dyDescent="0.25">
      <c r="F575" s="321"/>
      <c r="G575" s="45"/>
      <c r="H575" s="21"/>
      <c r="I575" s="399"/>
    </row>
    <row r="576" spans="6:9" ht="13.8" x14ac:dyDescent="0.25">
      <c r="F576" s="321"/>
      <c r="G576" s="45"/>
      <c r="H576" s="21"/>
      <c r="I576" s="399"/>
    </row>
    <row r="577" spans="6:9" ht="13.8" x14ac:dyDescent="0.25">
      <c r="F577" s="321"/>
      <c r="G577" s="45"/>
      <c r="H577" s="21"/>
      <c r="I577" s="399"/>
    </row>
    <row r="578" spans="6:9" ht="13.8" x14ac:dyDescent="0.25">
      <c r="F578" s="321"/>
      <c r="G578" s="45"/>
      <c r="H578" s="21"/>
      <c r="I578" s="399"/>
    </row>
    <row r="579" spans="6:9" ht="13.8" x14ac:dyDescent="0.25">
      <c r="F579" s="321"/>
      <c r="G579" s="45"/>
      <c r="H579" s="21"/>
      <c r="I579" s="399"/>
    </row>
    <row r="580" spans="6:9" ht="13.8" x14ac:dyDescent="0.25">
      <c r="F580" s="321"/>
      <c r="G580" s="45"/>
      <c r="H580" s="21"/>
      <c r="I580" s="399"/>
    </row>
    <row r="581" spans="6:9" ht="13.8" x14ac:dyDescent="0.25">
      <c r="F581" s="321"/>
      <c r="G581" s="45"/>
      <c r="H581" s="21"/>
      <c r="I581" s="399"/>
    </row>
    <row r="582" spans="6:9" ht="13.8" x14ac:dyDescent="0.25">
      <c r="F582" s="321"/>
      <c r="G582" s="45"/>
      <c r="H582" s="21"/>
      <c r="I582" s="399"/>
    </row>
    <row r="583" spans="6:9" ht="13.8" x14ac:dyDescent="0.25">
      <c r="F583" s="321"/>
      <c r="G583" s="45"/>
      <c r="H583" s="21"/>
      <c r="I583" s="399"/>
    </row>
    <row r="584" spans="6:9" ht="13.8" x14ac:dyDescent="0.25">
      <c r="F584" s="321"/>
      <c r="G584" s="45"/>
      <c r="H584" s="21"/>
      <c r="I584" s="399"/>
    </row>
    <row r="585" spans="6:9" ht="13.8" x14ac:dyDescent="0.25">
      <c r="F585" s="321"/>
      <c r="G585" s="45"/>
      <c r="H585" s="21"/>
      <c r="I585" s="399"/>
    </row>
    <row r="586" spans="6:9" ht="13.8" x14ac:dyDescent="0.25">
      <c r="F586" s="321"/>
      <c r="G586" s="45"/>
      <c r="H586" s="21"/>
      <c r="I586" s="399"/>
    </row>
    <row r="587" spans="6:9" ht="13.8" x14ac:dyDescent="0.25">
      <c r="F587" s="321"/>
      <c r="G587" s="45"/>
      <c r="H587" s="21"/>
      <c r="I587" s="399"/>
    </row>
    <row r="588" spans="6:9" ht="13.8" x14ac:dyDescent="0.25">
      <c r="F588" s="321"/>
      <c r="G588" s="45"/>
      <c r="H588" s="21"/>
      <c r="I588" s="399"/>
    </row>
    <row r="589" spans="6:9" ht="13.8" x14ac:dyDescent="0.25">
      <c r="F589" s="321"/>
      <c r="G589" s="45"/>
      <c r="H589" s="21"/>
      <c r="I589" s="399"/>
    </row>
    <row r="590" spans="6:9" ht="13.8" x14ac:dyDescent="0.25">
      <c r="F590" s="321"/>
      <c r="G590" s="45"/>
      <c r="H590" s="21"/>
      <c r="I590" s="399"/>
    </row>
    <row r="591" spans="6:9" ht="13.8" x14ac:dyDescent="0.25">
      <c r="F591" s="321"/>
      <c r="G591" s="45"/>
      <c r="H591" s="21"/>
      <c r="I591" s="399"/>
    </row>
    <row r="592" spans="6:9" ht="13.8" x14ac:dyDescent="0.25">
      <c r="F592" s="321"/>
      <c r="G592" s="45"/>
      <c r="H592" s="21"/>
      <c r="I592" s="399"/>
    </row>
    <row r="593" spans="6:9" ht="13.8" x14ac:dyDescent="0.25">
      <c r="F593" s="321"/>
      <c r="G593" s="45"/>
      <c r="H593" s="21"/>
      <c r="I593" s="399"/>
    </row>
    <row r="594" spans="6:9" ht="13.8" x14ac:dyDescent="0.25">
      <c r="F594" s="321"/>
      <c r="G594" s="45"/>
      <c r="H594" s="21"/>
      <c r="I594" s="399"/>
    </row>
    <row r="595" spans="6:9" ht="13.8" x14ac:dyDescent="0.25">
      <c r="F595" s="321"/>
      <c r="G595" s="45"/>
      <c r="H595" s="21"/>
      <c r="I595" s="399"/>
    </row>
    <row r="596" spans="6:9" ht="13.8" x14ac:dyDescent="0.25">
      <c r="F596" s="321"/>
      <c r="G596" s="45"/>
      <c r="H596" s="21"/>
      <c r="I596" s="399"/>
    </row>
    <row r="597" spans="6:9" ht="13.8" x14ac:dyDescent="0.25">
      <c r="F597" s="321"/>
      <c r="G597" s="45"/>
      <c r="H597" s="21"/>
      <c r="I597" s="399"/>
    </row>
    <row r="598" spans="6:9" ht="13.8" x14ac:dyDescent="0.25">
      <c r="F598" s="321"/>
      <c r="G598" s="45"/>
      <c r="H598" s="21"/>
      <c r="I598" s="399"/>
    </row>
    <row r="599" spans="6:9" ht="13.8" x14ac:dyDescent="0.25">
      <c r="F599" s="321"/>
      <c r="G599" s="45"/>
      <c r="H599" s="21"/>
      <c r="I599" s="399"/>
    </row>
    <row r="600" spans="6:9" ht="13.8" x14ac:dyDescent="0.25">
      <c r="F600" s="321"/>
      <c r="G600" s="45"/>
      <c r="H600" s="21"/>
      <c r="I600" s="399"/>
    </row>
    <row r="601" spans="6:9" ht="13.8" x14ac:dyDescent="0.25">
      <c r="F601" s="321"/>
      <c r="G601" s="45"/>
      <c r="H601" s="21"/>
      <c r="I601" s="399"/>
    </row>
    <row r="602" spans="6:9" ht="13.8" x14ac:dyDescent="0.25">
      <c r="F602" s="321"/>
      <c r="G602" s="45"/>
      <c r="H602" s="21"/>
      <c r="I602" s="399"/>
    </row>
    <row r="603" spans="6:9" ht="13.8" x14ac:dyDescent="0.25">
      <c r="F603" s="321"/>
      <c r="G603" s="45"/>
      <c r="H603" s="21"/>
      <c r="I603" s="399"/>
    </row>
    <row r="604" spans="6:9" ht="13.8" x14ac:dyDescent="0.25">
      <c r="F604" s="321"/>
      <c r="G604" s="45"/>
      <c r="H604" s="21"/>
      <c r="I604" s="399"/>
    </row>
    <row r="605" spans="6:9" ht="13.8" x14ac:dyDescent="0.25">
      <c r="F605" s="321"/>
      <c r="G605" s="45"/>
      <c r="H605" s="21"/>
      <c r="I605" s="399"/>
    </row>
    <row r="606" spans="6:9" ht="13.8" x14ac:dyDescent="0.25">
      <c r="F606" s="321"/>
      <c r="G606" s="45"/>
      <c r="H606" s="21"/>
      <c r="I606" s="399"/>
    </row>
    <row r="607" spans="6:9" ht="13.8" x14ac:dyDescent="0.25">
      <c r="F607" s="321"/>
      <c r="G607" s="45"/>
      <c r="H607" s="21"/>
      <c r="I607" s="399"/>
    </row>
    <row r="608" spans="6:9" ht="13.8" x14ac:dyDescent="0.25">
      <c r="F608" s="321"/>
      <c r="G608" s="45"/>
      <c r="H608" s="21"/>
      <c r="I608" s="399"/>
    </row>
    <row r="609" spans="6:9" ht="13.8" x14ac:dyDescent="0.25">
      <c r="F609" s="321"/>
      <c r="G609" s="45"/>
      <c r="H609" s="21"/>
      <c r="I609" s="399"/>
    </row>
    <row r="610" spans="6:9" ht="13.8" x14ac:dyDescent="0.25">
      <c r="F610" s="321"/>
      <c r="G610" s="45"/>
      <c r="H610" s="21"/>
      <c r="I610" s="399"/>
    </row>
    <row r="611" spans="6:9" ht="13.8" x14ac:dyDescent="0.25">
      <c r="F611" s="321"/>
      <c r="G611" s="45"/>
      <c r="H611" s="21"/>
      <c r="I611" s="399"/>
    </row>
    <row r="612" spans="6:9" ht="13.8" x14ac:dyDescent="0.25">
      <c r="F612" s="321"/>
      <c r="G612" s="45"/>
      <c r="H612" s="21"/>
      <c r="I612" s="399"/>
    </row>
    <row r="613" spans="6:9" ht="13.8" x14ac:dyDescent="0.25">
      <c r="F613" s="321"/>
      <c r="G613" s="45"/>
      <c r="H613" s="21"/>
      <c r="I613" s="399"/>
    </row>
    <row r="614" spans="6:9" ht="13.8" x14ac:dyDescent="0.25">
      <c r="F614" s="321"/>
      <c r="G614" s="45"/>
      <c r="H614" s="21"/>
      <c r="I614" s="399"/>
    </row>
    <row r="615" spans="6:9" ht="13.8" x14ac:dyDescent="0.25">
      <c r="F615" s="321"/>
      <c r="G615" s="45"/>
      <c r="H615" s="21"/>
      <c r="I615" s="399"/>
    </row>
    <row r="616" spans="6:9" ht="13.8" x14ac:dyDescent="0.25">
      <c r="F616" s="321"/>
      <c r="G616" s="45"/>
      <c r="H616" s="21"/>
      <c r="I616" s="399"/>
    </row>
    <row r="617" spans="6:9" ht="13.8" x14ac:dyDescent="0.25">
      <c r="F617" s="321"/>
      <c r="G617" s="45"/>
      <c r="H617" s="21"/>
      <c r="I617" s="399"/>
    </row>
    <row r="618" spans="6:9" ht="13.8" x14ac:dyDescent="0.25">
      <c r="F618" s="321"/>
      <c r="G618" s="45"/>
      <c r="H618" s="21"/>
      <c r="I618" s="399"/>
    </row>
    <row r="619" spans="6:9" ht="13.8" x14ac:dyDescent="0.25">
      <c r="F619" s="321"/>
      <c r="G619" s="45"/>
      <c r="H619" s="21"/>
      <c r="I619" s="399"/>
    </row>
    <row r="620" spans="6:9" ht="13.8" x14ac:dyDescent="0.25">
      <c r="F620" s="321"/>
      <c r="G620" s="45"/>
      <c r="H620" s="21"/>
      <c r="I620" s="399"/>
    </row>
    <row r="621" spans="6:9" ht="13.8" x14ac:dyDescent="0.25">
      <c r="F621" s="321"/>
      <c r="G621" s="45"/>
      <c r="H621" s="21"/>
      <c r="I621" s="399"/>
    </row>
    <row r="622" spans="6:9" ht="13.8" x14ac:dyDescent="0.25">
      <c r="F622" s="321"/>
      <c r="G622" s="45"/>
      <c r="H622" s="21"/>
      <c r="I622" s="399"/>
    </row>
    <row r="623" spans="6:9" ht="13.8" x14ac:dyDescent="0.25">
      <c r="F623" s="321"/>
      <c r="G623" s="45"/>
      <c r="H623" s="21"/>
      <c r="I623" s="399"/>
    </row>
    <row r="624" spans="6:9" ht="13.8" x14ac:dyDescent="0.25">
      <c r="F624" s="321"/>
      <c r="G624" s="45"/>
      <c r="H624" s="21"/>
      <c r="I624" s="399"/>
    </row>
    <row r="625" spans="6:9" ht="13.8" x14ac:dyDescent="0.25">
      <c r="F625" s="321"/>
      <c r="G625" s="45"/>
      <c r="H625" s="21"/>
      <c r="I625" s="399"/>
    </row>
    <row r="626" spans="6:9" ht="13.8" x14ac:dyDescent="0.25">
      <c r="F626" s="321"/>
      <c r="G626" s="45"/>
      <c r="H626" s="21"/>
      <c r="I626" s="399"/>
    </row>
    <row r="627" spans="6:9" ht="13.8" x14ac:dyDescent="0.25">
      <c r="F627" s="321"/>
      <c r="G627" s="45"/>
      <c r="H627" s="21"/>
      <c r="I627" s="399"/>
    </row>
    <row r="628" spans="6:9" ht="13.8" x14ac:dyDescent="0.25">
      <c r="F628" s="321"/>
      <c r="G628" s="45"/>
      <c r="H628" s="21"/>
      <c r="I628" s="399"/>
    </row>
    <row r="629" spans="6:9" ht="13.8" x14ac:dyDescent="0.25">
      <c r="F629" s="321"/>
      <c r="G629" s="45"/>
      <c r="H629" s="21"/>
      <c r="I629" s="399"/>
    </row>
    <row r="630" spans="6:9" ht="13.8" x14ac:dyDescent="0.25">
      <c r="F630" s="321"/>
      <c r="G630" s="45"/>
      <c r="H630" s="21"/>
      <c r="I630" s="399"/>
    </row>
    <row r="631" spans="6:9" ht="13.8" x14ac:dyDescent="0.25">
      <c r="F631" s="321"/>
      <c r="G631" s="45"/>
      <c r="H631" s="21"/>
      <c r="I631" s="399"/>
    </row>
    <row r="632" spans="6:9" ht="13.8" x14ac:dyDescent="0.25">
      <c r="F632" s="321"/>
      <c r="G632" s="45"/>
      <c r="H632" s="21"/>
      <c r="I632" s="399"/>
    </row>
    <row r="633" spans="6:9" ht="13.8" x14ac:dyDescent="0.25">
      <c r="F633" s="321"/>
      <c r="G633" s="45"/>
      <c r="H633" s="21"/>
      <c r="I633" s="399"/>
    </row>
    <row r="634" spans="6:9" ht="13.8" x14ac:dyDescent="0.25">
      <c r="F634" s="321"/>
      <c r="G634" s="45"/>
      <c r="H634" s="21"/>
      <c r="I634" s="399"/>
    </row>
    <row r="635" spans="6:9" ht="13.8" x14ac:dyDescent="0.25">
      <c r="F635" s="321"/>
      <c r="G635" s="45"/>
      <c r="H635" s="21"/>
      <c r="I635" s="399"/>
    </row>
    <row r="636" spans="6:9" ht="13.8" x14ac:dyDescent="0.25">
      <c r="F636" s="321"/>
      <c r="G636" s="45"/>
      <c r="H636" s="21"/>
      <c r="I636" s="399"/>
    </row>
    <row r="637" spans="6:9" ht="13.8" x14ac:dyDescent="0.25">
      <c r="F637" s="321"/>
      <c r="G637" s="45"/>
      <c r="H637" s="21"/>
      <c r="I637" s="399"/>
    </row>
    <row r="638" spans="6:9" ht="13.8" x14ac:dyDescent="0.25">
      <c r="F638" s="321"/>
      <c r="G638" s="45"/>
      <c r="H638" s="21"/>
      <c r="I638" s="399"/>
    </row>
    <row r="639" spans="6:9" ht="13.8" x14ac:dyDescent="0.25">
      <c r="F639" s="321"/>
      <c r="G639" s="45"/>
      <c r="H639" s="21"/>
      <c r="I639" s="399"/>
    </row>
    <row r="640" spans="6:9" ht="13.8" x14ac:dyDescent="0.25">
      <c r="F640" s="321"/>
      <c r="G640" s="45"/>
      <c r="H640" s="21"/>
      <c r="I640" s="399"/>
    </row>
    <row r="641" spans="6:9" ht="13.8" x14ac:dyDescent="0.25">
      <c r="F641" s="321"/>
      <c r="G641" s="45"/>
      <c r="H641" s="21"/>
      <c r="I641" s="399"/>
    </row>
    <row r="642" spans="6:9" ht="13.8" x14ac:dyDescent="0.25">
      <c r="F642" s="321"/>
      <c r="G642" s="45"/>
      <c r="H642" s="21"/>
      <c r="I642" s="399"/>
    </row>
    <row r="643" spans="6:9" ht="13.8" x14ac:dyDescent="0.25">
      <c r="F643" s="321"/>
      <c r="G643" s="45"/>
      <c r="H643" s="21"/>
      <c r="I643" s="399"/>
    </row>
    <row r="644" spans="6:9" ht="13.8" x14ac:dyDescent="0.25">
      <c r="F644" s="321"/>
      <c r="G644" s="45"/>
      <c r="H644" s="21"/>
      <c r="I644" s="399"/>
    </row>
    <row r="645" spans="6:9" ht="13.8" x14ac:dyDescent="0.25">
      <c r="F645" s="321"/>
      <c r="G645" s="45"/>
      <c r="H645" s="21"/>
      <c r="I645" s="399"/>
    </row>
    <row r="646" spans="6:9" ht="13.8" x14ac:dyDescent="0.25">
      <c r="F646" s="321"/>
      <c r="G646" s="45"/>
      <c r="H646" s="21"/>
      <c r="I646" s="399"/>
    </row>
    <row r="647" spans="6:9" ht="13.8" x14ac:dyDescent="0.25">
      <c r="F647" s="321"/>
      <c r="G647" s="45"/>
      <c r="H647" s="21"/>
      <c r="I647" s="399"/>
    </row>
    <row r="648" spans="6:9" ht="13.8" x14ac:dyDescent="0.25">
      <c r="F648" s="321"/>
      <c r="G648" s="45"/>
      <c r="H648" s="21"/>
      <c r="I648" s="399"/>
    </row>
    <row r="649" spans="6:9" ht="13.8" x14ac:dyDescent="0.25">
      <c r="F649" s="321"/>
      <c r="G649" s="45"/>
      <c r="H649" s="21"/>
      <c r="I649" s="399"/>
    </row>
    <row r="650" spans="6:9" ht="13.8" x14ac:dyDescent="0.25">
      <c r="F650" s="321"/>
      <c r="G650" s="45"/>
      <c r="H650" s="21"/>
      <c r="I650" s="399"/>
    </row>
    <row r="651" spans="6:9" ht="13.8" x14ac:dyDescent="0.25">
      <c r="F651" s="321"/>
      <c r="G651" s="45"/>
      <c r="H651" s="21"/>
      <c r="I651" s="399"/>
    </row>
    <row r="652" spans="6:9" ht="13.8" x14ac:dyDescent="0.25">
      <c r="F652" s="321"/>
      <c r="G652" s="45"/>
      <c r="H652" s="21"/>
      <c r="I652" s="399"/>
    </row>
    <row r="653" spans="6:9" ht="13.8" x14ac:dyDescent="0.25">
      <c r="F653" s="321"/>
      <c r="G653" s="45"/>
      <c r="H653" s="21"/>
      <c r="I653" s="399"/>
    </row>
    <row r="654" spans="6:9" ht="13.8" x14ac:dyDescent="0.25">
      <c r="F654" s="321"/>
      <c r="G654" s="45"/>
      <c r="H654" s="21"/>
      <c r="I654" s="399"/>
    </row>
    <row r="655" spans="6:9" ht="13.8" x14ac:dyDescent="0.25">
      <c r="F655" s="321"/>
      <c r="G655" s="45"/>
      <c r="H655" s="21"/>
      <c r="I655" s="399"/>
    </row>
    <row r="656" spans="6:9" ht="13.8" x14ac:dyDescent="0.25">
      <c r="F656" s="321"/>
      <c r="G656" s="45"/>
      <c r="H656" s="21"/>
      <c r="I656" s="399"/>
    </row>
    <row r="657" spans="6:9" ht="13.8" x14ac:dyDescent="0.25">
      <c r="F657" s="321"/>
      <c r="G657" s="45"/>
      <c r="H657" s="21"/>
      <c r="I657" s="399"/>
    </row>
    <row r="658" spans="6:9" ht="13.8" x14ac:dyDescent="0.25">
      <c r="F658" s="321"/>
      <c r="G658" s="45"/>
      <c r="H658" s="21"/>
      <c r="I658" s="399"/>
    </row>
    <row r="659" spans="6:9" ht="13.8" x14ac:dyDescent="0.25">
      <c r="F659" s="321"/>
      <c r="G659" s="45"/>
      <c r="H659" s="21"/>
      <c r="I659" s="399"/>
    </row>
    <row r="660" spans="6:9" ht="13.8" x14ac:dyDescent="0.25">
      <c r="F660" s="321"/>
      <c r="G660" s="45"/>
      <c r="H660" s="21"/>
      <c r="I660" s="399"/>
    </row>
    <row r="661" spans="6:9" ht="13.8" x14ac:dyDescent="0.25">
      <c r="F661" s="321"/>
      <c r="G661" s="45"/>
      <c r="H661" s="21"/>
      <c r="I661" s="399"/>
    </row>
    <row r="662" spans="6:9" ht="13.8" x14ac:dyDescent="0.25">
      <c r="F662" s="321"/>
      <c r="G662" s="45"/>
      <c r="H662" s="21"/>
      <c r="I662" s="399"/>
    </row>
    <row r="663" spans="6:9" ht="13.8" x14ac:dyDescent="0.25">
      <c r="F663" s="321"/>
      <c r="G663" s="45"/>
      <c r="H663" s="21"/>
      <c r="I663" s="399"/>
    </row>
    <row r="664" spans="6:9" ht="13.8" x14ac:dyDescent="0.25">
      <c r="F664" s="321"/>
      <c r="G664" s="45"/>
      <c r="H664" s="21"/>
      <c r="I664" s="399"/>
    </row>
    <row r="665" spans="6:9" ht="13.8" x14ac:dyDescent="0.25">
      <c r="F665" s="321"/>
      <c r="G665" s="45"/>
      <c r="H665" s="21"/>
      <c r="I665" s="399"/>
    </row>
    <row r="666" spans="6:9" ht="13.8" x14ac:dyDescent="0.25">
      <c r="F666" s="321"/>
      <c r="G666" s="45"/>
      <c r="H666" s="21"/>
      <c r="I666" s="399"/>
    </row>
    <row r="667" spans="6:9" ht="13.8" x14ac:dyDescent="0.25">
      <c r="F667" s="321"/>
      <c r="G667" s="45"/>
      <c r="H667" s="21"/>
      <c r="I667" s="399"/>
    </row>
    <row r="668" spans="6:9" ht="13.8" x14ac:dyDescent="0.25">
      <c r="F668" s="321"/>
      <c r="G668" s="45"/>
      <c r="H668" s="21"/>
      <c r="I668" s="399"/>
    </row>
    <row r="669" spans="6:9" ht="13.8" x14ac:dyDescent="0.25">
      <c r="F669" s="321"/>
      <c r="G669" s="45"/>
      <c r="H669" s="21"/>
      <c r="I669" s="399"/>
    </row>
    <row r="670" spans="6:9" ht="13.8" x14ac:dyDescent="0.25">
      <c r="F670" s="321"/>
      <c r="G670" s="45"/>
      <c r="H670" s="21"/>
      <c r="I670" s="399"/>
    </row>
    <row r="671" spans="6:9" ht="13.8" x14ac:dyDescent="0.25">
      <c r="F671" s="321"/>
      <c r="G671" s="45"/>
      <c r="H671" s="21"/>
      <c r="I671" s="399"/>
    </row>
    <row r="672" spans="6:9" ht="13.8" x14ac:dyDescent="0.25">
      <c r="F672" s="321"/>
      <c r="G672" s="45"/>
      <c r="H672" s="21"/>
      <c r="I672" s="399"/>
    </row>
    <row r="673" spans="6:9" ht="13.8" x14ac:dyDescent="0.25">
      <c r="F673" s="321"/>
      <c r="G673" s="45"/>
      <c r="H673" s="21"/>
      <c r="I673" s="399"/>
    </row>
    <row r="674" spans="6:9" ht="13.8" x14ac:dyDescent="0.25">
      <c r="F674" s="321"/>
      <c r="G674" s="45"/>
      <c r="H674" s="21"/>
      <c r="I674" s="399"/>
    </row>
    <row r="675" spans="6:9" ht="13.8" x14ac:dyDescent="0.25">
      <c r="F675" s="321"/>
      <c r="G675" s="45"/>
      <c r="H675" s="21"/>
      <c r="I675" s="399"/>
    </row>
    <row r="676" spans="6:9" ht="13.8" x14ac:dyDescent="0.25">
      <c r="F676" s="321"/>
      <c r="G676" s="45"/>
      <c r="H676" s="21"/>
      <c r="I676" s="399"/>
    </row>
    <row r="677" spans="6:9" ht="13.8" x14ac:dyDescent="0.25">
      <c r="F677" s="321"/>
      <c r="G677" s="45"/>
      <c r="H677" s="21"/>
      <c r="I677" s="399"/>
    </row>
    <row r="678" spans="6:9" ht="13.8" x14ac:dyDescent="0.25">
      <c r="F678" s="321"/>
      <c r="G678" s="45"/>
      <c r="H678" s="21"/>
      <c r="I678" s="399"/>
    </row>
    <row r="679" spans="6:9" ht="13.8" x14ac:dyDescent="0.25">
      <c r="F679" s="321"/>
      <c r="G679" s="45"/>
      <c r="H679" s="21"/>
      <c r="I679" s="399"/>
    </row>
    <row r="680" spans="6:9" ht="13.8" x14ac:dyDescent="0.25">
      <c r="F680" s="321"/>
      <c r="G680" s="45"/>
      <c r="H680" s="21"/>
      <c r="I680" s="399"/>
    </row>
    <row r="681" spans="6:9" ht="13.8" x14ac:dyDescent="0.25">
      <c r="F681" s="321"/>
      <c r="G681" s="45"/>
      <c r="H681" s="21"/>
      <c r="I681" s="399"/>
    </row>
    <row r="682" spans="6:9" ht="13.8" x14ac:dyDescent="0.25">
      <c r="F682" s="321"/>
      <c r="G682" s="45"/>
      <c r="H682" s="21"/>
      <c r="I682" s="399"/>
    </row>
    <row r="683" spans="6:9" ht="13.8" x14ac:dyDescent="0.25">
      <c r="F683" s="321"/>
      <c r="G683" s="45"/>
      <c r="H683" s="21"/>
      <c r="I683" s="399"/>
    </row>
    <row r="684" spans="6:9" ht="13.8" x14ac:dyDescent="0.25">
      <c r="F684" s="321"/>
      <c r="G684" s="45"/>
      <c r="H684" s="21"/>
      <c r="I684" s="399"/>
    </row>
    <row r="685" spans="6:9" ht="13.8" x14ac:dyDescent="0.25">
      <c r="F685" s="321"/>
      <c r="G685" s="45"/>
      <c r="H685" s="21"/>
      <c r="I685" s="399"/>
    </row>
    <row r="686" spans="6:9" ht="13.8" x14ac:dyDescent="0.25">
      <c r="F686" s="321"/>
      <c r="G686" s="45"/>
      <c r="H686" s="21"/>
      <c r="I686" s="399"/>
    </row>
    <row r="687" spans="6:9" ht="13.8" x14ac:dyDescent="0.25">
      <c r="F687" s="321"/>
      <c r="G687" s="45"/>
      <c r="H687" s="21"/>
      <c r="I687" s="399"/>
    </row>
    <row r="688" spans="6:9" ht="13.8" x14ac:dyDescent="0.25">
      <c r="F688" s="321"/>
      <c r="G688" s="45"/>
      <c r="H688" s="21"/>
      <c r="I688" s="399"/>
    </row>
    <row r="689" spans="6:9" ht="13.8" x14ac:dyDescent="0.25">
      <c r="F689" s="321"/>
      <c r="G689" s="45"/>
      <c r="H689" s="21"/>
      <c r="I689" s="399"/>
    </row>
    <row r="690" spans="6:9" ht="13.8" x14ac:dyDescent="0.25">
      <c r="F690" s="321"/>
      <c r="G690" s="45"/>
      <c r="H690" s="21"/>
      <c r="I690" s="399"/>
    </row>
    <row r="691" spans="6:9" ht="13.8" x14ac:dyDescent="0.25">
      <c r="F691" s="321"/>
      <c r="G691" s="45"/>
      <c r="H691" s="21"/>
      <c r="I691" s="399"/>
    </row>
    <row r="692" spans="6:9" ht="13.8" x14ac:dyDescent="0.25">
      <c r="F692" s="321"/>
      <c r="G692" s="45"/>
      <c r="H692" s="21"/>
      <c r="I692" s="399"/>
    </row>
    <row r="693" spans="6:9" ht="13.8" x14ac:dyDescent="0.25">
      <c r="F693" s="321"/>
      <c r="G693" s="45"/>
      <c r="H693" s="21"/>
      <c r="I693" s="399"/>
    </row>
    <row r="694" spans="6:9" ht="13.8" x14ac:dyDescent="0.25">
      <c r="F694" s="321"/>
      <c r="G694" s="45"/>
      <c r="H694" s="21"/>
      <c r="I694" s="399"/>
    </row>
    <row r="695" spans="6:9" ht="13.8" x14ac:dyDescent="0.25">
      <c r="F695" s="321"/>
      <c r="G695" s="45"/>
      <c r="H695" s="21"/>
      <c r="I695" s="399"/>
    </row>
    <row r="696" spans="6:9" ht="13.8" x14ac:dyDescent="0.25">
      <c r="F696" s="321"/>
      <c r="G696" s="45"/>
      <c r="H696" s="21"/>
      <c r="I696" s="399"/>
    </row>
    <row r="697" spans="6:9" ht="13.8" x14ac:dyDescent="0.25">
      <c r="F697" s="321"/>
      <c r="G697" s="45"/>
      <c r="H697" s="21"/>
      <c r="I697" s="399"/>
    </row>
    <row r="698" spans="6:9" ht="13.8" x14ac:dyDescent="0.25">
      <c r="F698" s="321"/>
      <c r="G698" s="45"/>
      <c r="H698" s="21"/>
      <c r="I698" s="399"/>
    </row>
    <row r="699" spans="6:9" ht="13.8" x14ac:dyDescent="0.25">
      <c r="F699" s="321"/>
      <c r="G699" s="45"/>
      <c r="H699" s="21"/>
      <c r="I699" s="399"/>
    </row>
    <row r="700" spans="6:9" ht="13.8" x14ac:dyDescent="0.25">
      <c r="F700" s="321"/>
      <c r="G700" s="45"/>
      <c r="H700" s="21"/>
      <c r="I700" s="399"/>
    </row>
    <row r="701" spans="6:9" ht="13.8" x14ac:dyDescent="0.25">
      <c r="F701" s="321"/>
      <c r="G701" s="45"/>
      <c r="H701" s="21"/>
      <c r="I701" s="399"/>
    </row>
    <row r="702" spans="6:9" ht="13.8" x14ac:dyDescent="0.25">
      <c r="F702" s="321"/>
      <c r="G702" s="45"/>
      <c r="H702" s="21"/>
      <c r="I702" s="399"/>
    </row>
    <row r="703" spans="6:9" ht="13.8" x14ac:dyDescent="0.25">
      <c r="F703" s="321"/>
      <c r="G703" s="45"/>
      <c r="H703" s="21"/>
      <c r="I703" s="399"/>
    </row>
    <row r="704" spans="6:9" ht="13.8" x14ac:dyDescent="0.25">
      <c r="F704" s="321"/>
      <c r="G704" s="45"/>
      <c r="H704" s="21"/>
      <c r="I704" s="399"/>
    </row>
    <row r="705" spans="6:9" ht="13.8" x14ac:dyDescent="0.25">
      <c r="F705" s="321"/>
      <c r="G705" s="45"/>
      <c r="H705" s="21"/>
      <c r="I705" s="399"/>
    </row>
    <row r="706" spans="6:9" ht="13.8" x14ac:dyDescent="0.25">
      <c r="F706" s="321"/>
      <c r="G706" s="45"/>
      <c r="H706" s="21"/>
      <c r="I706" s="399"/>
    </row>
    <row r="707" spans="6:9" ht="13.8" x14ac:dyDescent="0.25">
      <c r="F707" s="321"/>
      <c r="G707" s="45"/>
      <c r="H707" s="21"/>
      <c r="I707" s="399"/>
    </row>
    <row r="708" spans="6:9" ht="13.8" x14ac:dyDescent="0.25">
      <c r="F708" s="321"/>
      <c r="G708" s="45"/>
      <c r="H708" s="21"/>
      <c r="I708" s="399"/>
    </row>
    <row r="709" spans="6:9" ht="13.8" x14ac:dyDescent="0.25">
      <c r="F709" s="321"/>
      <c r="G709" s="45"/>
      <c r="H709" s="21"/>
      <c r="I709" s="399"/>
    </row>
    <row r="710" spans="6:9" ht="13.8" x14ac:dyDescent="0.25">
      <c r="F710" s="321"/>
      <c r="G710" s="45"/>
      <c r="H710" s="21"/>
      <c r="I710" s="399"/>
    </row>
    <row r="711" spans="6:9" ht="13.8" x14ac:dyDescent="0.25">
      <c r="F711" s="321"/>
      <c r="G711" s="45"/>
      <c r="H711" s="21"/>
      <c r="I711" s="399"/>
    </row>
    <row r="712" spans="6:9" ht="13.8" x14ac:dyDescent="0.25">
      <c r="F712" s="321"/>
      <c r="G712" s="45"/>
      <c r="H712" s="21"/>
      <c r="I712" s="399"/>
    </row>
    <row r="713" spans="6:9" ht="13.8" x14ac:dyDescent="0.25">
      <c r="F713" s="321"/>
      <c r="G713" s="45"/>
      <c r="H713" s="21"/>
      <c r="I713" s="399"/>
    </row>
    <row r="714" spans="6:9" ht="13.8" x14ac:dyDescent="0.25">
      <c r="F714" s="321"/>
      <c r="G714" s="45"/>
      <c r="H714" s="21"/>
      <c r="I714" s="399"/>
    </row>
    <row r="715" spans="6:9" ht="13.8" x14ac:dyDescent="0.25">
      <c r="F715" s="321"/>
      <c r="G715" s="45"/>
      <c r="H715" s="21"/>
      <c r="I715" s="399"/>
    </row>
    <row r="716" spans="6:9" ht="13.8" x14ac:dyDescent="0.25">
      <c r="F716" s="321"/>
      <c r="G716" s="45"/>
      <c r="H716" s="21"/>
      <c r="I716" s="399"/>
    </row>
    <row r="717" spans="6:9" ht="13.8" x14ac:dyDescent="0.25">
      <c r="F717" s="321"/>
      <c r="G717" s="45"/>
      <c r="H717" s="21"/>
      <c r="I717" s="399"/>
    </row>
    <row r="718" spans="6:9" ht="13.8" x14ac:dyDescent="0.25">
      <c r="F718" s="321"/>
      <c r="G718" s="45"/>
      <c r="H718" s="21"/>
      <c r="I718" s="399"/>
    </row>
    <row r="719" spans="6:9" ht="13.8" x14ac:dyDescent="0.25">
      <c r="F719" s="321"/>
      <c r="G719" s="45"/>
      <c r="H719" s="21"/>
      <c r="I719" s="399"/>
    </row>
    <row r="720" spans="6:9" ht="13.8" x14ac:dyDescent="0.25">
      <c r="F720" s="321"/>
      <c r="G720" s="45"/>
      <c r="H720" s="21"/>
      <c r="I720" s="399"/>
    </row>
    <row r="721" spans="6:9" ht="13.8" x14ac:dyDescent="0.25">
      <c r="F721" s="321"/>
      <c r="G721" s="45"/>
      <c r="H721" s="21"/>
      <c r="I721" s="399"/>
    </row>
    <row r="722" spans="6:9" ht="13.8" x14ac:dyDescent="0.25">
      <c r="F722" s="321"/>
      <c r="G722" s="45"/>
      <c r="H722" s="21"/>
      <c r="I722" s="399"/>
    </row>
    <row r="723" spans="6:9" ht="13.8" x14ac:dyDescent="0.25">
      <c r="F723" s="321"/>
      <c r="G723" s="45"/>
      <c r="H723" s="21"/>
      <c r="I723" s="399"/>
    </row>
    <row r="724" spans="6:9" ht="13.8" x14ac:dyDescent="0.25">
      <c r="F724" s="321"/>
      <c r="G724" s="45"/>
      <c r="H724" s="21"/>
      <c r="I724" s="399"/>
    </row>
    <row r="725" spans="6:9" ht="13.8" x14ac:dyDescent="0.25">
      <c r="F725" s="321"/>
      <c r="G725" s="45"/>
      <c r="H725" s="21"/>
      <c r="I725" s="399"/>
    </row>
    <row r="726" spans="6:9" ht="13.8" x14ac:dyDescent="0.25">
      <c r="F726" s="321"/>
      <c r="G726" s="45"/>
      <c r="H726" s="21"/>
      <c r="I726" s="399"/>
    </row>
    <row r="727" spans="6:9" ht="13.8" x14ac:dyDescent="0.25">
      <c r="F727" s="321"/>
      <c r="G727" s="45"/>
      <c r="H727" s="21"/>
      <c r="I727" s="399"/>
    </row>
    <row r="728" spans="6:9" ht="13.8" x14ac:dyDescent="0.25">
      <c r="F728" s="321"/>
      <c r="G728" s="45"/>
      <c r="H728" s="21"/>
      <c r="I728" s="399"/>
    </row>
    <row r="729" spans="6:9" ht="13.8" x14ac:dyDescent="0.25">
      <c r="F729" s="321"/>
      <c r="G729" s="45"/>
      <c r="H729" s="21"/>
      <c r="I729" s="399"/>
    </row>
    <row r="730" spans="6:9" ht="13.8" x14ac:dyDescent="0.25">
      <c r="F730" s="321"/>
      <c r="G730" s="45"/>
      <c r="H730" s="21"/>
      <c r="I730" s="399"/>
    </row>
    <row r="731" spans="6:9" ht="13.8" x14ac:dyDescent="0.25">
      <c r="F731" s="321"/>
      <c r="G731" s="45"/>
      <c r="H731" s="21"/>
      <c r="I731" s="399"/>
    </row>
    <row r="732" spans="6:9" ht="13.8" x14ac:dyDescent="0.25">
      <c r="F732" s="321"/>
      <c r="G732" s="45"/>
      <c r="H732" s="21"/>
      <c r="I732" s="399"/>
    </row>
    <row r="733" spans="6:9" ht="13.8" x14ac:dyDescent="0.25">
      <c r="F733" s="321"/>
      <c r="G733" s="45"/>
      <c r="H733" s="21"/>
      <c r="I733" s="399"/>
    </row>
  </sheetData>
  <mergeCells count="14">
    <mergeCell ref="F42:H42"/>
    <mergeCell ref="F91:H91"/>
    <mergeCell ref="F93:H93"/>
    <mergeCell ref="F110:H110"/>
    <mergeCell ref="B2:I2"/>
    <mergeCell ref="B3:I3"/>
    <mergeCell ref="B4:I4"/>
    <mergeCell ref="F6:H6"/>
    <mergeCell ref="F7:H7"/>
    <mergeCell ref="F8:H8"/>
    <mergeCell ref="F10:H10"/>
    <mergeCell ref="F12:H12"/>
    <mergeCell ref="F21:H21"/>
    <mergeCell ref="F32:H32"/>
  </mergeCells>
  <phoneticPr fontId="52" type="noConversion"/>
  <conditionalFormatting sqref="E15 E34:E39 E52:E53 E94 E98:E102">
    <cfRule type="cellIs" dxfId="984" priority="2556" stopIfTrue="1" operator="equal">
      <formula>"v2"</formula>
    </cfRule>
    <cfRule type="cellIs" dxfId="983" priority="2557" stopIfTrue="1" operator="equal">
      <formula>"v3"</formula>
    </cfRule>
  </conditionalFormatting>
  <conditionalFormatting sqref="E18:E19">
    <cfRule type="cellIs" dxfId="982" priority="669" stopIfTrue="1" operator="equal">
      <formula>"v1"</formula>
    </cfRule>
    <cfRule type="cellIs" dxfId="981" priority="671" stopIfTrue="1" operator="equal">
      <formula>"v3"</formula>
    </cfRule>
    <cfRule type="cellIs" dxfId="980" priority="670" stopIfTrue="1" operator="equal">
      <formula>"v2"</formula>
    </cfRule>
  </conditionalFormatting>
  <conditionalFormatting sqref="E23:E30">
    <cfRule type="cellIs" dxfId="979" priority="668" stopIfTrue="1" operator="equal">
      <formula>"v3"</formula>
    </cfRule>
    <cfRule type="cellIs" dxfId="978" priority="667" stopIfTrue="1" operator="equal">
      <formula>"v2"</formula>
    </cfRule>
    <cfRule type="cellIs" dxfId="977" priority="666" stopIfTrue="1" operator="equal">
      <formula>"v1"</formula>
    </cfRule>
  </conditionalFormatting>
  <conditionalFormatting sqref="E45:E55">
    <cfRule type="cellIs" dxfId="976" priority="115" stopIfTrue="1" operator="equal">
      <formula>"v3"</formula>
    </cfRule>
    <cfRule type="cellIs" dxfId="975" priority="114" stopIfTrue="1" operator="equal">
      <formula>"v2"</formula>
    </cfRule>
    <cfRule type="cellIs" dxfId="974" priority="113" stopIfTrue="1" operator="equal">
      <formula>"v1"</formula>
    </cfRule>
  </conditionalFormatting>
  <conditionalFormatting sqref="E49:E54">
    <cfRule type="cellIs" dxfId="973" priority="97" stopIfTrue="1" operator="equal">
      <formula>"v2"</formula>
    </cfRule>
    <cfRule type="cellIs" dxfId="972" priority="98" stopIfTrue="1" operator="equal">
      <formula>"v3"</formula>
    </cfRule>
    <cfRule type="cellIs" dxfId="971" priority="96" stopIfTrue="1" operator="equal">
      <formula>"v1"</formula>
    </cfRule>
  </conditionalFormatting>
  <conditionalFormatting sqref="E56:E61">
    <cfRule type="cellIs" dxfId="970" priority="88" stopIfTrue="1" operator="equal">
      <formula>"v1"</formula>
    </cfRule>
    <cfRule type="cellIs" dxfId="969" priority="89" stopIfTrue="1" operator="equal">
      <formula>"v2"</formula>
    </cfRule>
    <cfRule type="cellIs" dxfId="968" priority="90" stopIfTrue="1" operator="equal">
      <formula>"v3"</formula>
    </cfRule>
  </conditionalFormatting>
  <conditionalFormatting sqref="E61:E80">
    <cfRule type="cellIs" dxfId="967" priority="24" stopIfTrue="1" operator="equal">
      <formula>"v1"</formula>
    </cfRule>
    <cfRule type="cellIs" dxfId="966" priority="26" stopIfTrue="1" operator="equal">
      <formula>"v3"</formula>
    </cfRule>
  </conditionalFormatting>
  <conditionalFormatting sqref="E61:E81">
    <cfRule type="cellIs" dxfId="965" priority="25" stopIfTrue="1" operator="equal">
      <formula>"v2"</formula>
    </cfRule>
  </conditionalFormatting>
  <conditionalFormatting sqref="E80">
    <cfRule type="cellIs" dxfId="964" priority="21" stopIfTrue="1" operator="equal">
      <formula>"v2"</formula>
    </cfRule>
    <cfRule type="cellIs" dxfId="963" priority="22" stopIfTrue="1" operator="equal">
      <formula>"v3"</formula>
    </cfRule>
  </conditionalFormatting>
  <conditionalFormatting sqref="E80:E90">
    <cfRule type="cellIs" dxfId="962" priority="11" stopIfTrue="1" operator="equal">
      <formula>"v1"</formula>
    </cfRule>
  </conditionalFormatting>
  <conditionalFormatting sqref="E81">
    <cfRule type="cellIs" dxfId="961" priority="12" stopIfTrue="1" operator="equal">
      <formula>"v3"</formula>
    </cfRule>
    <cfRule type="cellIs" dxfId="960" priority="10" stopIfTrue="1" operator="equal">
      <formula>"v3"</formula>
    </cfRule>
    <cfRule type="cellIs" dxfId="959" priority="9" stopIfTrue="1" operator="equal">
      <formula>"v1"</formula>
    </cfRule>
  </conditionalFormatting>
  <conditionalFormatting sqref="E82:E90">
    <cfRule type="cellIs" dxfId="958" priority="17" stopIfTrue="1" operator="equal">
      <formula>"v3"</formula>
    </cfRule>
    <cfRule type="cellIs" dxfId="957" priority="16" stopIfTrue="1" operator="equal">
      <formula>"v2"</formula>
    </cfRule>
  </conditionalFormatting>
  <conditionalFormatting sqref="E96:E97">
    <cfRule type="cellIs" dxfId="956" priority="489" stopIfTrue="1" operator="equal">
      <formula>"v1"</formula>
    </cfRule>
    <cfRule type="cellIs" dxfId="955" priority="490" stopIfTrue="1" operator="equal">
      <formula>"v2"</formula>
    </cfRule>
    <cfRule type="cellIs" dxfId="954" priority="491" stopIfTrue="1" operator="equal">
      <formula>"v3"</formula>
    </cfRule>
  </conditionalFormatting>
  <conditionalFormatting sqref="E98:E102 E52:E53 E15 E34:E39 E94">
    <cfRule type="cellIs" dxfId="953" priority="2555" stopIfTrue="1" operator="equal">
      <formula>"v1"</formula>
    </cfRule>
  </conditionalFormatting>
  <conditionalFormatting sqref="E101">
    <cfRule type="cellIs" dxfId="952" priority="759" stopIfTrue="1" operator="equal">
      <formula>"v1"</formula>
    </cfRule>
    <cfRule type="cellIs" dxfId="951" priority="760" stopIfTrue="1" operator="equal">
      <formula>"v2"</formula>
    </cfRule>
    <cfRule type="cellIs" dxfId="950" priority="761" stopIfTrue="1" operator="equal">
      <formula>"v3"</formula>
    </cfRule>
  </conditionalFormatting>
  <conditionalFormatting sqref="E103:E104">
    <cfRule type="cellIs" dxfId="949" priority="740" stopIfTrue="1" operator="equal">
      <formula>"v1"</formula>
    </cfRule>
    <cfRule type="cellIs" dxfId="948" priority="742" stopIfTrue="1" operator="equal">
      <formula>"v3"</formula>
    </cfRule>
    <cfRule type="cellIs" dxfId="947" priority="741" stopIfTrue="1" operator="equal">
      <formula>"v2"</formula>
    </cfRule>
  </conditionalFormatting>
  <conditionalFormatting sqref="E106:E107">
    <cfRule type="cellIs" dxfId="946" priority="630" stopIfTrue="1" operator="equal">
      <formula>"v1"</formula>
    </cfRule>
    <cfRule type="cellIs" dxfId="945" priority="632" stopIfTrue="1" operator="equal">
      <formula>"v3"</formula>
    </cfRule>
    <cfRule type="cellIs" dxfId="944" priority="631" stopIfTrue="1" operator="equal">
      <formula>"v2"</formula>
    </cfRule>
  </conditionalFormatting>
  <conditionalFormatting sqref="E112:E120">
    <cfRule type="cellIs" dxfId="943" priority="6" stopIfTrue="1" operator="equal">
      <formula>"v2"</formula>
    </cfRule>
    <cfRule type="cellIs" dxfId="942" priority="7" stopIfTrue="1" operator="equal">
      <formula>"v3"</formula>
    </cfRule>
    <cfRule type="cellIs" dxfId="941" priority="5" stopIfTrue="1" operator="equal">
      <formula>"v1"</formula>
    </cfRule>
  </conditionalFormatting>
  <conditionalFormatting sqref="E119">
    <cfRule type="cellIs" dxfId="940" priority="2" stopIfTrue="1" operator="equal">
      <formula>"v1"</formula>
    </cfRule>
    <cfRule type="cellIs" dxfId="939" priority="4" stopIfTrue="1" operator="equal">
      <formula>"v3"</formula>
    </cfRule>
    <cfRule type="cellIs" dxfId="938" priority="3" stopIfTrue="1" operator="equal">
      <formula>"v2"</formula>
    </cfRule>
  </conditionalFormatting>
  <conditionalFormatting sqref="E121:E124">
    <cfRule type="cellIs" dxfId="937" priority="220" stopIfTrue="1" operator="equal">
      <formula>"v1"</formula>
    </cfRule>
    <cfRule type="cellIs" dxfId="936" priority="222" stopIfTrue="1" operator="equal">
      <formula>"v3"</formula>
    </cfRule>
    <cfRule type="cellIs" dxfId="935" priority="221" stopIfTrue="1" operator="equal">
      <formula>"v2"</formula>
    </cfRule>
  </conditionalFormatting>
  <conditionalFormatting sqref="E123">
    <cfRule type="cellIs" dxfId="934" priority="219" stopIfTrue="1" operator="equal">
      <formula>"v3"</formula>
    </cfRule>
    <cfRule type="cellIs" dxfId="933" priority="218" stopIfTrue="1" operator="equal">
      <formula>"v2"</formula>
    </cfRule>
    <cfRule type="cellIs" dxfId="932" priority="217" stopIfTrue="1" operator="equal">
      <formula>"v1"</formula>
    </cfRule>
  </conditionalFormatting>
  <conditionalFormatting sqref="E125:E126">
    <cfRule type="cellIs" dxfId="931" priority="171" stopIfTrue="1" operator="equal">
      <formula>"v1"</formula>
    </cfRule>
    <cfRule type="cellIs" dxfId="930" priority="172" stopIfTrue="1" operator="equal">
      <formula>"v2"</formula>
    </cfRule>
    <cfRule type="cellIs" dxfId="929" priority="173" stopIfTrue="1" operator="equal">
      <formula>"v3"</formula>
    </cfRule>
  </conditionalFormatting>
  <conditionalFormatting sqref="E126:E127">
    <cfRule type="cellIs" dxfId="928" priority="165" stopIfTrue="1" operator="equal">
      <formula>"v1"</formula>
    </cfRule>
    <cfRule type="cellIs" dxfId="927" priority="167" stopIfTrue="1" operator="equal">
      <formula>"v3"</formula>
    </cfRule>
    <cfRule type="cellIs" dxfId="926" priority="166" stopIfTrue="1" operator="equal">
      <formula>"v2"</formula>
    </cfRule>
  </conditionalFormatting>
  <conditionalFormatting sqref="E127">
    <cfRule type="cellIs" dxfId="925" priority="164" stopIfTrue="1" operator="equal">
      <formula>"v3"</formula>
    </cfRule>
    <cfRule type="cellIs" dxfId="924" priority="163" stopIfTrue="1" operator="equal">
      <formula>"v2"</formula>
    </cfRule>
    <cfRule type="cellIs" dxfId="923" priority="162" stopIfTrue="1" operator="equal">
      <formula>"v1"</formula>
    </cfRule>
  </conditionalFormatting>
  <conditionalFormatting sqref="E132:E135">
    <cfRule type="cellIs" dxfId="922" priority="155" stopIfTrue="1" operator="equal">
      <formula>"v1"</formula>
    </cfRule>
    <cfRule type="cellIs" dxfId="921" priority="157" stopIfTrue="1" operator="equal">
      <formula>"v3"</formula>
    </cfRule>
    <cfRule type="cellIs" dxfId="920" priority="156" stopIfTrue="1" operator="equal">
      <formula>"v2"</formula>
    </cfRule>
  </conditionalFormatting>
  <conditionalFormatting sqref="F23">
    <cfRule type="duplicateValues" dxfId="919" priority="655"/>
  </conditionalFormatting>
  <conditionalFormatting sqref="F45">
    <cfRule type="duplicateValues" dxfId="918" priority="469"/>
  </conditionalFormatting>
  <conditionalFormatting sqref="F47">
    <cfRule type="duplicateValues" dxfId="917" priority="112"/>
  </conditionalFormatting>
  <conditionalFormatting sqref="F48">
    <cfRule type="duplicateValues" dxfId="916" priority="118"/>
  </conditionalFormatting>
  <conditionalFormatting sqref="F49">
    <cfRule type="duplicateValues" dxfId="915" priority="108"/>
  </conditionalFormatting>
  <conditionalFormatting sqref="F50 F55 F46 F53">
    <cfRule type="duplicateValues" dxfId="914" priority="129"/>
  </conditionalFormatting>
  <conditionalFormatting sqref="F51">
    <cfRule type="duplicateValues" dxfId="913" priority="99"/>
  </conditionalFormatting>
  <conditionalFormatting sqref="F52">
    <cfRule type="duplicateValues" dxfId="912" priority="38"/>
  </conditionalFormatting>
  <conditionalFormatting sqref="F54">
    <cfRule type="duplicateValues" dxfId="911" priority="104"/>
  </conditionalFormatting>
  <conditionalFormatting sqref="F56">
    <cfRule type="duplicateValues" dxfId="910" priority="91"/>
  </conditionalFormatting>
  <conditionalFormatting sqref="F57">
    <cfRule type="duplicateValues" dxfId="909" priority="103"/>
  </conditionalFormatting>
  <conditionalFormatting sqref="F58">
    <cfRule type="duplicateValues" dxfId="908" priority="95"/>
  </conditionalFormatting>
  <conditionalFormatting sqref="F59">
    <cfRule type="duplicateValues" dxfId="907" priority="117"/>
  </conditionalFormatting>
  <conditionalFormatting sqref="F60">
    <cfRule type="duplicateValues" dxfId="906" priority="116"/>
  </conditionalFormatting>
  <conditionalFormatting sqref="F61">
    <cfRule type="duplicateValues" dxfId="905" priority="128"/>
  </conditionalFormatting>
  <conditionalFormatting sqref="F62:F63">
    <cfRule type="duplicateValues" dxfId="904" priority="87"/>
  </conditionalFormatting>
  <conditionalFormatting sqref="F64">
    <cfRule type="duplicateValues" dxfId="903" priority="80"/>
  </conditionalFormatting>
  <conditionalFormatting sqref="F65">
    <cfRule type="duplicateValues" dxfId="902" priority="73"/>
  </conditionalFormatting>
  <conditionalFormatting sqref="F66:F68">
    <cfRule type="duplicateValues" dxfId="901" priority="39"/>
  </conditionalFormatting>
  <conditionalFormatting sqref="F69">
    <cfRule type="duplicateValues" dxfId="900" priority="37"/>
  </conditionalFormatting>
  <conditionalFormatting sqref="F72">
    <cfRule type="duplicateValues" dxfId="899" priority="33"/>
  </conditionalFormatting>
  <conditionalFormatting sqref="F75">
    <cfRule type="duplicateValues" dxfId="898" priority="640"/>
  </conditionalFormatting>
  <conditionalFormatting sqref="F76:F77">
    <cfRule type="duplicateValues" dxfId="897" priority="30"/>
  </conditionalFormatting>
  <conditionalFormatting sqref="F78">
    <cfRule type="duplicateValues" dxfId="896" priority="23"/>
    <cfRule type="duplicateValues" dxfId="895" priority="18"/>
  </conditionalFormatting>
  <conditionalFormatting sqref="F80">
    <cfRule type="duplicateValues" dxfId="894" priority="19"/>
  </conditionalFormatting>
  <conditionalFormatting sqref="F81">
    <cfRule type="duplicateValues" dxfId="893" priority="8"/>
  </conditionalFormatting>
  <conditionalFormatting sqref="F82:F88">
    <cfRule type="duplicateValues" dxfId="892" priority="14"/>
  </conditionalFormatting>
  <conditionalFormatting sqref="F89 F79">
    <cfRule type="duplicateValues" dxfId="891" priority="13"/>
  </conditionalFormatting>
  <conditionalFormatting sqref="F97">
    <cfRule type="duplicateValues" dxfId="890" priority="488"/>
  </conditionalFormatting>
  <conditionalFormatting sqref="F101">
    <cfRule type="duplicateValues" dxfId="889" priority="286"/>
  </conditionalFormatting>
  <conditionalFormatting sqref="F105">
    <cfRule type="expression" dxfId="888" priority="2400" stopIfTrue="1">
      <formula>OR(#REF!="ei",#REF!="osittain")</formula>
    </cfRule>
  </conditionalFormatting>
  <conditionalFormatting sqref="F108">
    <cfRule type="expression" dxfId="887" priority="2550" stopIfTrue="1">
      <formula>OR(#REF!="ei",#REF!="osittain")</formula>
    </cfRule>
  </conditionalFormatting>
  <conditionalFormatting sqref="F111">
    <cfRule type="expression" dxfId="886" priority="624" stopIfTrue="1">
      <formula>OR(#REF!="ei",#REF!="osittain")</formula>
    </cfRule>
  </conditionalFormatting>
  <conditionalFormatting sqref="F116">
    <cfRule type="duplicateValues" dxfId="885" priority="177"/>
  </conditionalFormatting>
  <conditionalFormatting sqref="F117">
    <cfRule type="duplicateValues" dxfId="884" priority="182"/>
  </conditionalFormatting>
  <conditionalFormatting sqref="F120">
    <cfRule type="duplicateValues" dxfId="883" priority="181"/>
  </conditionalFormatting>
  <conditionalFormatting sqref="F121">
    <cfRule type="duplicateValues" dxfId="882" priority="179"/>
  </conditionalFormatting>
  <conditionalFormatting sqref="F122:F123 F118 F112:F115">
    <cfRule type="duplicateValues" dxfId="881" priority="183"/>
  </conditionalFormatting>
  <conditionalFormatting sqref="F124">
    <cfRule type="duplicateValues" dxfId="880" priority="180"/>
  </conditionalFormatting>
  <conditionalFormatting sqref="F128">
    <cfRule type="expression" dxfId="879" priority="1904" stopIfTrue="1">
      <formula>OR(#REF!="ei",#REF!="osittain")</formula>
    </cfRule>
  </conditionalFormatting>
  <conditionalFormatting sqref="F131">
    <cfRule type="expression" dxfId="878" priority="2494" stopIfTrue="1">
      <formula>OR(#REF!="ei",#REF!="osittain")</formula>
    </cfRule>
  </conditionalFormatting>
  <conditionalFormatting sqref="F132">
    <cfRule type="duplicateValues" dxfId="877" priority="161"/>
  </conditionalFormatting>
  <conditionalFormatting sqref="F133">
    <cfRule type="duplicateValues" dxfId="876" priority="1"/>
  </conditionalFormatting>
  <conditionalFormatting sqref="F7:H7">
    <cfRule type="expression" dxfId="875" priority="2471" stopIfTrue="1">
      <formula>AND(#REF!&gt;0)</formula>
    </cfRule>
  </conditionalFormatting>
  <conditionalFormatting sqref="F8:H8">
    <cfRule type="expression" dxfId="874" priority="2470" stopIfTrue="1">
      <formula>AND(#REF!&gt;0)</formula>
    </cfRule>
  </conditionalFormatting>
  <conditionalFormatting sqref="G18:G19">
    <cfRule type="cellIs" dxfId="873" priority="701" stopIfTrue="1" operator="equal">
      <formula>"Ei"</formula>
    </cfRule>
    <cfRule type="cellIs" dxfId="872" priority="700" stopIfTrue="1" operator="equal">
      <formula>"Osittain"</formula>
    </cfRule>
    <cfRule type="cellIs" dxfId="871" priority="699" stopIfTrue="1" operator="equal">
      <formula>"Kyllä"</formula>
    </cfRule>
  </conditionalFormatting>
  <conditionalFormatting sqref="G23:G30">
    <cfRule type="cellIs" dxfId="870" priority="1250" stopIfTrue="1" operator="equal">
      <formula>"Ei"</formula>
    </cfRule>
    <cfRule type="cellIs" dxfId="869" priority="1248" stopIfTrue="1" operator="equal">
      <formula>"Kyllä"</formula>
    </cfRule>
    <cfRule type="cellIs" dxfId="868" priority="1249" stopIfTrue="1" operator="equal">
      <formula>"Osittain"</formula>
    </cfRule>
  </conditionalFormatting>
  <conditionalFormatting sqref="G34:G39">
    <cfRule type="cellIs" dxfId="867" priority="1075" stopIfTrue="1" operator="equal">
      <formula>"Ei"</formula>
    </cfRule>
    <cfRule type="cellIs" dxfId="866" priority="1074" stopIfTrue="1" operator="equal">
      <formula>"Osittain"</formula>
    </cfRule>
    <cfRule type="cellIs" dxfId="865" priority="1073" stopIfTrue="1" operator="equal">
      <formula>"Kyllä"</formula>
    </cfRule>
  </conditionalFormatting>
  <conditionalFormatting sqref="G45:G61">
    <cfRule type="cellIs" dxfId="864" priority="405" stopIfTrue="1" operator="equal">
      <formula>"Kyllä"</formula>
    </cfRule>
    <cfRule type="cellIs" dxfId="863" priority="406" stopIfTrue="1" operator="equal">
      <formula>"Osittain"</formula>
    </cfRule>
    <cfRule type="cellIs" dxfId="862" priority="407" stopIfTrue="1" operator="equal">
      <formula>"Ei"</formula>
    </cfRule>
  </conditionalFormatting>
  <conditionalFormatting sqref="G52:G53 G80 G98:G104 G132:G135">
    <cfRule type="cellIs" dxfId="861" priority="2521" stopIfTrue="1" operator="equal">
      <formula>"Osittain"</formula>
    </cfRule>
    <cfRule type="cellIs" dxfId="860" priority="2522" stopIfTrue="1" operator="equal">
      <formula>"Ei"</formula>
    </cfRule>
  </conditionalFormatting>
  <conditionalFormatting sqref="G57 G65">
    <cfRule type="cellIs" dxfId="859" priority="324" stopIfTrue="1" operator="equal">
      <formula>"Osittain"</formula>
    </cfRule>
    <cfRule type="cellIs" dxfId="858" priority="325" stopIfTrue="1" operator="equal">
      <formula>"Ei"</formula>
    </cfRule>
    <cfRule type="cellIs" dxfId="857" priority="323" stopIfTrue="1" operator="equal">
      <formula>"Kyllä"</formula>
    </cfRule>
  </conditionalFormatting>
  <conditionalFormatting sqref="G62:G63">
    <cfRule type="cellIs" dxfId="856" priority="138" stopIfTrue="1" operator="equal">
      <formula>"Ei"</formula>
    </cfRule>
    <cfRule type="cellIs" dxfId="855" priority="137" stopIfTrue="1" operator="equal">
      <formula>"Osittain"</formula>
    </cfRule>
    <cfRule type="cellIs" dxfId="854" priority="136" stopIfTrue="1" operator="equal">
      <formula>"Kyllä"</formula>
    </cfRule>
  </conditionalFormatting>
  <conditionalFormatting sqref="G64:G67">
    <cfRule type="cellIs" dxfId="853" priority="427" stopIfTrue="1" operator="equal">
      <formula>"Ei"</formula>
    </cfRule>
    <cfRule type="cellIs" dxfId="852" priority="425" stopIfTrue="1" operator="equal">
      <formula>"Kyllä"</formula>
    </cfRule>
    <cfRule type="cellIs" dxfId="851" priority="426" stopIfTrue="1" operator="equal">
      <formula>"Osittain"</formula>
    </cfRule>
  </conditionalFormatting>
  <conditionalFormatting sqref="G68:G69 G72:G73">
    <cfRule type="cellIs" dxfId="850" priority="70" stopIfTrue="1" operator="equal">
      <formula>"Ei"</formula>
    </cfRule>
    <cfRule type="cellIs" dxfId="849" priority="69" stopIfTrue="1" operator="equal">
      <formula>"Osittain"</formula>
    </cfRule>
    <cfRule type="cellIs" dxfId="848" priority="68" stopIfTrue="1" operator="equal">
      <formula>"Kyllä"</formula>
    </cfRule>
  </conditionalFormatting>
  <conditionalFormatting sqref="G68:G73">
    <cfRule type="cellIs" dxfId="847" priority="44" stopIfTrue="1" operator="equal">
      <formula>"Osittain"</formula>
    </cfRule>
    <cfRule type="cellIs" dxfId="846" priority="45" stopIfTrue="1" operator="equal">
      <formula>"Ei"</formula>
    </cfRule>
    <cfRule type="cellIs" dxfId="845" priority="43" stopIfTrue="1" operator="equal">
      <formula>"Kyllä"</formula>
    </cfRule>
  </conditionalFormatting>
  <conditionalFormatting sqref="G74:G81">
    <cfRule type="cellIs" dxfId="844" priority="394" stopIfTrue="1" operator="equal">
      <formula>"Ei"</formula>
    </cfRule>
    <cfRule type="cellIs" dxfId="843" priority="392" stopIfTrue="1" operator="equal">
      <formula>"Kyllä"</formula>
    </cfRule>
    <cfRule type="cellIs" dxfId="842" priority="393" stopIfTrue="1" operator="equal">
      <formula>"Osittain"</formula>
    </cfRule>
  </conditionalFormatting>
  <conditionalFormatting sqref="G81">
    <cfRule type="cellIs" dxfId="841" priority="384" stopIfTrue="1" operator="equal">
      <formula>"Ei"</formula>
    </cfRule>
  </conditionalFormatting>
  <conditionalFormatting sqref="G81:G90">
    <cfRule type="cellIs" dxfId="840" priority="356" stopIfTrue="1" operator="equal">
      <formula>"Kyllä"</formula>
    </cfRule>
    <cfRule type="cellIs" dxfId="839" priority="356" stopIfTrue="1" operator="equal">
      <formula>"Osittain"</formula>
    </cfRule>
  </conditionalFormatting>
  <conditionalFormatting sqref="G82">
    <cfRule type="cellIs" dxfId="838" priority="344" stopIfTrue="1" operator="equal">
      <formula>"Ei"</formula>
    </cfRule>
    <cfRule type="cellIs" dxfId="837" priority="356" stopIfTrue="1" operator="equal">
      <formula>"Ei"</formula>
    </cfRule>
    <cfRule type="cellIs" dxfId="836" priority="343" stopIfTrue="1" operator="equal">
      <formula>"Osittain"</formula>
    </cfRule>
    <cfRule type="cellIs" dxfId="835" priority="342" stopIfTrue="1" operator="equal">
      <formula>"Kyllä"</formula>
    </cfRule>
  </conditionalFormatting>
  <conditionalFormatting sqref="G83:G90">
    <cfRule type="cellIs" dxfId="834" priority="372" stopIfTrue="1" operator="equal">
      <formula>"Ei"</formula>
    </cfRule>
  </conditionalFormatting>
  <conditionalFormatting sqref="G94">
    <cfRule type="cellIs" dxfId="833" priority="2497" stopIfTrue="1" operator="equal">
      <formula>"Ei"</formula>
    </cfRule>
    <cfRule type="cellIs" dxfId="832" priority="2495" stopIfTrue="1" operator="equal">
      <formula>"Kyllä"</formula>
    </cfRule>
    <cfRule type="cellIs" dxfId="831" priority="2496" stopIfTrue="1" operator="equal">
      <formula>"Osittain"</formula>
    </cfRule>
  </conditionalFormatting>
  <conditionalFormatting sqref="G96:G97">
    <cfRule type="cellIs" dxfId="830" priority="492" stopIfTrue="1" operator="equal">
      <formula>"Kyllä"</formula>
    </cfRule>
    <cfRule type="cellIs" dxfId="829" priority="493" stopIfTrue="1" operator="equal">
      <formula>"Osittain"</formula>
    </cfRule>
    <cfRule type="cellIs" dxfId="828" priority="494" stopIfTrue="1" operator="equal">
      <formula>"Ei"</formula>
    </cfRule>
  </conditionalFormatting>
  <conditionalFormatting sqref="G98:G104 G52:G53 G80 G132:G135">
    <cfRule type="cellIs" dxfId="827" priority="2520" stopIfTrue="1" operator="equal">
      <formula>"Kyllä"</formula>
    </cfRule>
  </conditionalFormatting>
  <conditionalFormatting sqref="G101:G102">
    <cfRule type="cellIs" dxfId="826" priority="762" stopIfTrue="1" operator="equal">
      <formula>"Kyllä"</formula>
    </cfRule>
    <cfRule type="cellIs" dxfId="825" priority="763" stopIfTrue="1" operator="equal">
      <formula>"Osittain"</formula>
    </cfRule>
    <cfRule type="cellIs" dxfId="824" priority="764" stopIfTrue="1" operator="equal">
      <formula>"Ei"</formula>
    </cfRule>
  </conditionalFormatting>
  <conditionalFormatting sqref="G106:G107">
    <cfRule type="cellIs" dxfId="823" priority="629" stopIfTrue="1" operator="equal">
      <formula>"Ei"</formula>
    </cfRule>
    <cfRule type="cellIs" dxfId="822" priority="628" stopIfTrue="1" operator="equal">
      <formula>"Osittain"</formula>
    </cfRule>
    <cfRule type="cellIs" dxfId="821" priority="627" stopIfTrue="1" operator="equal">
      <formula>"Kyllä"</formula>
    </cfRule>
  </conditionalFormatting>
  <conditionalFormatting sqref="G112:G127">
    <cfRule type="cellIs" dxfId="820" priority="233" stopIfTrue="1" operator="equal">
      <formula>"Kyllä"</formula>
    </cfRule>
    <cfRule type="cellIs" dxfId="819" priority="235" stopIfTrue="1" operator="equal">
      <formula>"Ei"</formula>
    </cfRule>
    <cfRule type="cellIs" dxfId="818" priority="234" stopIfTrue="1" operator="equal">
      <formula>"Osittain"</formula>
    </cfRule>
  </conditionalFormatting>
  <conditionalFormatting sqref="H18:H19 H132:H135">
    <cfRule type="expression" dxfId="817" priority="1288">
      <formula>G18="Osittain"</formula>
    </cfRule>
  </conditionalFormatting>
  <conditionalFormatting sqref="H23:H30">
    <cfRule type="expression" dxfId="816" priority="1261">
      <formula>G23="Osittain"</formula>
    </cfRule>
  </conditionalFormatting>
  <conditionalFormatting sqref="H34:H39">
    <cfRule type="expression" dxfId="815" priority="1076">
      <formula>G34="Osittain"</formula>
    </cfRule>
  </conditionalFormatting>
  <conditionalFormatting sqref="H45:H90">
    <cfRule type="expression" dxfId="814" priority="48">
      <formula>G45="Osittain"</formula>
    </cfRule>
  </conditionalFormatting>
  <conditionalFormatting sqref="H94">
    <cfRule type="expression" dxfId="813" priority="2551" stopIfTrue="1">
      <formula>AND(N94=1)</formula>
    </cfRule>
  </conditionalFormatting>
  <conditionalFormatting sqref="H96:H104">
    <cfRule type="expression" dxfId="812" priority="495">
      <formula>G96="Osittain"</formula>
    </cfRule>
  </conditionalFormatting>
  <conditionalFormatting sqref="H112:H127">
    <cfRule type="expression" dxfId="811" priority="232">
      <formula>G112="Osittain"</formula>
    </cfRule>
  </conditionalFormatting>
  <conditionalFormatting sqref="I18:I19">
    <cfRule type="expression" dxfId="810" priority="711" stopIfTrue="1">
      <formula>AND(#REF!=1)</formula>
    </cfRule>
  </conditionalFormatting>
  <conditionalFormatting sqref="I23:I30">
    <cfRule type="expression" dxfId="809" priority="1446" stopIfTrue="1">
      <formula>AND(#REF!=1)</formula>
    </cfRule>
  </conditionalFormatting>
  <conditionalFormatting sqref="I38:I39 I67 I74:I78 I80 I90 I34:I35">
    <cfRule type="expression" dxfId="808" priority="2558" stopIfTrue="1">
      <formula>AND(#REF!=1)</formula>
    </cfRule>
  </conditionalFormatting>
  <conditionalFormatting sqref="I46:I49">
    <cfRule type="expression" dxfId="807" priority="409" stopIfTrue="1">
      <formula>AND(#REF!=1)</formula>
    </cfRule>
    <cfRule type="expression" dxfId="806" priority="408" stopIfTrue="1">
      <formula>AND(#REF!=1)</formula>
    </cfRule>
  </conditionalFormatting>
  <conditionalFormatting sqref="I50:I53 I55:I57 I63:I65 I60:I61">
    <cfRule type="expression" dxfId="805" priority="1023" stopIfTrue="1">
      <formula>AND(#REF!=1)</formula>
    </cfRule>
  </conditionalFormatting>
  <conditionalFormatting sqref="I50:I53 I56:I57 I60:I61 I64:I65">
    <cfRule type="expression" dxfId="804" priority="1048" stopIfTrue="1">
      <formula>AND(#REF!=1)</formula>
    </cfRule>
  </conditionalFormatting>
  <conditionalFormatting sqref="I52:I54 I58:I59">
    <cfRule type="expression" dxfId="803" priority="459" stopIfTrue="1">
      <formula>AND(#REF!=1)</formula>
    </cfRule>
    <cfRule type="expression" dxfId="802" priority="458" stopIfTrue="1">
      <formula>AND(#REF!=1)</formula>
    </cfRule>
  </conditionalFormatting>
  <conditionalFormatting sqref="I55 I36">
    <cfRule type="expression" dxfId="801" priority="1080" stopIfTrue="1">
      <formula>AND(#REF!=1)</formula>
    </cfRule>
  </conditionalFormatting>
  <conditionalFormatting sqref="I57 I65">
    <cfRule type="expression" dxfId="800" priority="322" stopIfTrue="1">
      <formula>AND(#REF!=1)</formula>
    </cfRule>
    <cfRule type="expression" dxfId="799" priority="329" stopIfTrue="1">
      <formula>AND(#REF!=1)</formula>
    </cfRule>
  </conditionalFormatting>
  <conditionalFormatting sqref="I62">
    <cfRule type="expression" dxfId="798" priority="139" stopIfTrue="1">
      <formula>AND(#REF!=1)</formula>
    </cfRule>
  </conditionalFormatting>
  <conditionalFormatting sqref="I62:I63">
    <cfRule type="expression" dxfId="797" priority="140" stopIfTrue="1">
      <formula>AND(#REF!=1)</formula>
    </cfRule>
  </conditionalFormatting>
  <conditionalFormatting sqref="I66">
    <cfRule type="expression" dxfId="796" priority="429" stopIfTrue="1">
      <formula>AND(#REF!=1)</formula>
    </cfRule>
    <cfRule type="expression" dxfId="795" priority="428" stopIfTrue="1">
      <formula>AND(#REF!=1)</formula>
    </cfRule>
  </conditionalFormatting>
  <conditionalFormatting sqref="I68:I69 I72:I73">
    <cfRule type="expression" dxfId="794" priority="72" stopIfTrue="1">
      <formula>AND(#REF!=1)</formula>
    </cfRule>
    <cfRule type="expression" dxfId="793" priority="71" stopIfTrue="1">
      <formula>AND(#REF!=1)</formula>
    </cfRule>
    <cfRule type="expression" dxfId="792" priority="67" stopIfTrue="1">
      <formula>AND(#REF!=1)</formula>
    </cfRule>
    <cfRule type="expression" dxfId="791" priority="63" stopIfTrue="1">
      <formula>AND(#REF!=1)</formula>
    </cfRule>
  </conditionalFormatting>
  <conditionalFormatting sqref="I70">
    <cfRule type="expression" dxfId="790" priority="46" stopIfTrue="1">
      <formula>AND(#REF!=1)</formula>
    </cfRule>
    <cfRule type="expression" dxfId="789" priority="47" stopIfTrue="1">
      <formula>AND(#REF!=1)</formula>
    </cfRule>
  </conditionalFormatting>
  <conditionalFormatting sqref="I71">
    <cfRule type="expression" dxfId="788" priority="57" stopIfTrue="1">
      <formula>AND(#REF!=1)</formula>
    </cfRule>
    <cfRule type="expression" dxfId="787" priority="50" stopIfTrue="1">
      <formula>AND(#REF!=1)</formula>
    </cfRule>
  </conditionalFormatting>
  <conditionalFormatting sqref="I79:I81">
    <cfRule type="expression" dxfId="786" priority="396" stopIfTrue="1">
      <formula>AND(#REF!=1)</formula>
    </cfRule>
    <cfRule type="expression" dxfId="785" priority="400" stopIfTrue="1">
      <formula>AND(#REF!=1)</formula>
    </cfRule>
  </conditionalFormatting>
  <conditionalFormatting sqref="I80 I37:I39 I67 I74:I75 I78 I90">
    <cfRule type="expression" dxfId="784" priority="1434" stopIfTrue="1">
      <formula>AND(#REF!=1)</formula>
    </cfRule>
  </conditionalFormatting>
  <conditionalFormatting sqref="I81:I89">
    <cfRule type="expression" dxfId="783" priority="351" stopIfTrue="1">
      <formula>AND(#REF!=1)</formula>
    </cfRule>
    <cfRule type="expression" dxfId="782" priority="358" stopIfTrue="1">
      <formula>AND(#REF!=1)</formula>
    </cfRule>
  </conditionalFormatting>
  <conditionalFormatting sqref="I82">
    <cfRule type="expression" dxfId="781" priority="349" stopIfTrue="1">
      <formula>AND(#REF!=1)</formula>
    </cfRule>
    <cfRule type="expression" dxfId="780" priority="345" stopIfTrue="1">
      <formula>AND(#REF!=1)</formula>
    </cfRule>
  </conditionalFormatting>
  <conditionalFormatting sqref="I101">
    <cfRule type="expression" dxfId="779" priority="766" stopIfTrue="1">
      <formula>AND(#REF!=1)</formula>
    </cfRule>
    <cfRule type="expression" dxfId="778" priority="765" stopIfTrue="1">
      <formula>AND(#REF!=1)</formula>
    </cfRule>
  </conditionalFormatting>
  <conditionalFormatting sqref="I102">
    <cfRule type="expression" dxfId="777" priority="782" stopIfTrue="1">
      <formula>AND(#REF!=1)</formula>
    </cfRule>
    <cfRule type="expression" dxfId="776" priority="781" stopIfTrue="1">
      <formula>AND(#REF!=1)</formula>
    </cfRule>
  </conditionalFormatting>
  <conditionalFormatting sqref="I119:I120 I126">
    <cfRule type="expression" dxfId="775" priority="1440" stopIfTrue="1">
      <formula>AND(#REF!=1)</formula>
    </cfRule>
  </conditionalFormatting>
  <conditionalFormatting sqref="I127">
    <cfRule type="expression" dxfId="774" priority="1438" stopIfTrue="1">
      <formula>AND(#REF!=1)</formula>
    </cfRule>
  </conditionalFormatting>
  <conditionalFormatting sqref="I133">
    <cfRule type="expression" dxfId="773" priority="1422" stopIfTrue="1">
      <formula>AND(#REF!=1)</formula>
    </cfRule>
  </conditionalFormatting>
  <dataValidations count="1">
    <dataValidation type="list" allowBlank="1" showErrorMessage="1" errorTitle="Vastaus ei ole sallittu" error="Valitse listasta" promptTitle="Valitse vastaus" prompt="- Kyllä_x000a_- Osittain_x000a_- Ei" sqref="G18:G19 G34:G39 G23:G30 G132:G135 G112:G127 G96:G104 G106:G107 G45:G90" xr:uid="{48E71D24-469A-4513-B13B-387947F5FDE9}">
      <formula1>IF(E18="V1",$M$3:$M$4,N$3:$N$5)</formula1>
    </dataValidation>
  </dataValidations>
  <pageMargins left="0.37" right="0.49" top="0.55000000000000004" bottom="0.47" header="0.23" footer="0.21"/>
  <pageSetup paperSize="9" scale="91" fitToHeight="0" orientation="landscape" r:id="rId1"/>
  <headerFooter alignWithMargins="0">
    <oddHeader>&amp;C&amp;A&amp;RVaatimuslomake</oddHeader>
    <oddFooter>&amp;R&amp;P (&amp;N)</oddFooter>
  </headerFooter>
  <rowBreaks count="2" manualBreakCount="2">
    <brk id="93" max="8" man="1"/>
    <brk id="1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outlinePr summaryBelow="0" summaryRight="0"/>
    <pageSetUpPr fitToPage="1"/>
  </sheetPr>
  <dimension ref="A1:AF606"/>
  <sheetViews>
    <sheetView zoomScale="130" zoomScaleNormal="130" workbookViewId="0"/>
  </sheetViews>
  <sheetFormatPr defaultColWidth="9.109375" defaultRowHeight="14.4" x14ac:dyDescent="0.3"/>
  <cols>
    <col min="1" max="1" width="2" style="16" customWidth="1"/>
    <col min="2" max="2" width="1.6640625" style="16" customWidth="1"/>
    <col min="3" max="3" width="4.5546875" style="29" customWidth="1"/>
    <col min="4" max="4" width="7.5546875" style="16" customWidth="1"/>
    <col min="5" max="5" width="4.33203125" style="30" customWidth="1"/>
    <col min="6" max="6" width="56.33203125" style="16" customWidth="1"/>
    <col min="7" max="7" width="14.33203125" style="31" customWidth="1"/>
    <col min="8" max="8" width="18.109375" style="31" customWidth="1"/>
    <col min="9" max="9" width="57.33203125" style="32" customWidth="1"/>
    <col min="10" max="10" width="3.6640625" style="33" customWidth="1"/>
    <col min="11" max="11" width="47.109375" style="371" customWidth="1"/>
    <col min="12" max="12" width="6.44140625" style="374" customWidth="1"/>
    <col min="13" max="13" width="10.6640625" style="374" customWidth="1"/>
    <col min="14" max="14" width="10.6640625" style="410" customWidth="1"/>
    <col min="15" max="15" width="10.6640625" style="93" customWidth="1"/>
    <col min="16" max="16" width="10.6640625" style="162" customWidth="1"/>
    <col min="17" max="23" width="10.6640625" style="373" customWidth="1"/>
    <col min="24" max="24" width="11.5546875" style="406" customWidth="1"/>
    <col min="25" max="25" width="9.109375" style="373" customWidth="1"/>
    <col min="26" max="26" width="5.6640625" style="373" customWidth="1"/>
    <col min="27" max="32" width="9.109375" style="37"/>
    <col min="33" max="16384" width="9.109375" style="16"/>
  </cols>
  <sheetData>
    <row r="1" spans="1:32" ht="6.75" customHeight="1" x14ac:dyDescent="0.3">
      <c r="A1" s="37">
        <v>2</v>
      </c>
      <c r="C1" s="16"/>
      <c r="E1" s="16"/>
      <c r="G1" s="16"/>
      <c r="H1" s="16"/>
      <c r="I1" s="16"/>
      <c r="N1" s="374"/>
    </row>
    <row r="2" spans="1:32" ht="16.5" customHeight="1" x14ac:dyDescent="0.25">
      <c r="B2" s="471" t="str">
        <f>Ohje!B2</f>
        <v>&lt;Järjestelmä X&gt;</v>
      </c>
      <c r="C2" s="471"/>
      <c r="D2" s="471"/>
      <c r="E2" s="471"/>
      <c r="F2" s="471"/>
      <c r="G2" s="471"/>
      <c r="H2" s="471"/>
      <c r="I2" s="471"/>
      <c r="J2" s="471"/>
      <c r="K2" s="372" t="s">
        <v>1</v>
      </c>
      <c r="L2" s="407"/>
      <c r="M2" s="378" t="s">
        <v>23</v>
      </c>
      <c r="N2" s="378" t="s">
        <v>24</v>
      </c>
      <c r="P2" s="373" t="s">
        <v>23</v>
      </c>
      <c r="Q2" s="373" t="s">
        <v>23</v>
      </c>
      <c r="R2" s="373" t="s">
        <v>25</v>
      </c>
      <c r="S2" s="373" t="s">
        <v>25</v>
      </c>
      <c r="T2" s="373" t="s">
        <v>25</v>
      </c>
      <c r="U2" s="373" t="s">
        <v>26</v>
      </c>
      <c r="V2" s="373" t="s">
        <v>26</v>
      </c>
      <c r="W2" s="373" t="s">
        <v>26</v>
      </c>
      <c r="Y2" s="373" t="s">
        <v>25</v>
      </c>
      <c r="Z2" s="373" t="s">
        <v>26</v>
      </c>
    </row>
    <row r="3" spans="1:32" ht="15.6" x14ac:dyDescent="0.3">
      <c r="B3" s="472" t="s">
        <v>152</v>
      </c>
      <c r="C3" s="472"/>
      <c r="D3" s="472"/>
      <c r="E3" s="472"/>
      <c r="F3" s="472"/>
      <c r="G3" s="472"/>
      <c r="H3" s="472"/>
      <c r="I3" s="472"/>
      <c r="J3" s="472"/>
      <c r="L3" s="408"/>
      <c r="M3" s="381" t="s">
        <v>28</v>
      </c>
      <c r="N3" s="381" t="s">
        <v>28</v>
      </c>
      <c r="P3" s="373" t="s">
        <v>28</v>
      </c>
      <c r="Q3" s="373" t="s">
        <v>3</v>
      </c>
      <c r="R3" s="373" t="s">
        <v>28</v>
      </c>
      <c r="S3" s="373" t="s">
        <v>29</v>
      </c>
      <c r="T3" s="373" t="s">
        <v>3</v>
      </c>
      <c r="U3" s="373" t="s">
        <v>28</v>
      </c>
      <c r="V3" s="373" t="s">
        <v>29</v>
      </c>
      <c r="W3" s="373" t="s">
        <v>3</v>
      </c>
      <c r="Y3" s="373" t="s">
        <v>30</v>
      </c>
      <c r="Z3" s="373" t="s">
        <v>30</v>
      </c>
    </row>
    <row r="4" spans="1:32" ht="15.6" x14ac:dyDescent="0.25">
      <c r="B4" s="102" t="s">
        <v>31</v>
      </c>
      <c r="C4" s="102"/>
      <c r="D4" s="34"/>
      <c r="E4" s="35"/>
      <c r="F4" s="321"/>
      <c r="G4" s="36"/>
      <c r="H4" s="36"/>
      <c r="I4" s="103"/>
      <c r="J4" s="21"/>
      <c r="M4" s="381" t="s">
        <v>3</v>
      </c>
      <c r="N4" s="381" t="s">
        <v>29</v>
      </c>
    </row>
    <row r="5" spans="1:32" ht="64.5" customHeight="1" x14ac:dyDescent="0.25">
      <c r="F5" s="473" t="s">
        <v>153</v>
      </c>
      <c r="G5" s="473"/>
      <c r="H5" s="473"/>
      <c r="I5" s="473"/>
      <c r="J5" s="16"/>
      <c r="M5" s="381"/>
      <c r="N5" s="381" t="s">
        <v>3</v>
      </c>
      <c r="X5" s="409"/>
    </row>
    <row r="6" spans="1:32" ht="24" customHeight="1" x14ac:dyDescent="0.25">
      <c r="D6" s="38"/>
      <c r="F6" s="474" t="str">
        <f>IF(L6&gt;0,CONCATENATE("Ette ole vielä vastanneet ",L6," vaatimukseen, täydentäkää vastauksianne sarakkeeseen G."),"")</f>
        <v>Ette ole vielä vastanneet 173 vaatimukseen, täydentäkää vastauksianne sarakkeeseen G.</v>
      </c>
      <c r="G6" s="474"/>
      <c r="H6" s="474"/>
      <c r="I6" s="474"/>
      <c r="J6" s="16"/>
      <c r="L6" s="374">
        <f>SUM(L12:L585)</f>
        <v>173</v>
      </c>
      <c r="M6" s="374">
        <f>SUM(M12:M61)</f>
        <v>0</v>
      </c>
    </row>
    <row r="7" spans="1:32" s="23" customFormat="1" ht="33.75" customHeight="1" x14ac:dyDescent="0.25">
      <c r="B7" s="35"/>
      <c r="C7" s="39"/>
      <c r="E7" s="30"/>
      <c r="F7" s="475" t="str">
        <f>IF(M7&gt;0,CONCATENATE("Ette ole vielä vastanneet ",J7," vaatimukseen, täydentäkää vastauksianne sarakkeeseen G."),"")</f>
        <v/>
      </c>
      <c r="G7" s="475"/>
      <c r="H7" s="475"/>
      <c r="I7" s="475"/>
      <c r="J7" s="21"/>
      <c r="K7" s="371"/>
      <c r="L7" s="374"/>
      <c r="M7" s="374">
        <f>SUM(M12:M585)</f>
        <v>0</v>
      </c>
      <c r="N7" s="410"/>
      <c r="O7" s="93"/>
      <c r="P7" s="162"/>
      <c r="Q7" s="373"/>
      <c r="R7" s="373"/>
      <c r="S7" s="373"/>
      <c r="T7" s="373"/>
      <c r="U7" s="373"/>
      <c r="V7" s="373"/>
      <c r="W7" s="373"/>
      <c r="X7" s="406"/>
      <c r="Y7" s="373"/>
      <c r="Z7" s="373"/>
      <c r="AA7" s="373"/>
      <c r="AB7" s="373"/>
      <c r="AC7" s="373"/>
      <c r="AD7" s="373"/>
      <c r="AE7" s="373"/>
      <c r="AF7" s="373"/>
    </row>
    <row r="8" spans="1:32" ht="15.6" x14ac:dyDescent="0.25">
      <c r="B8" s="35" t="s">
        <v>34</v>
      </c>
      <c r="F8" s="321"/>
      <c r="G8" s="36"/>
      <c r="H8" s="36"/>
      <c r="I8" s="21"/>
      <c r="J8" s="21"/>
    </row>
    <row r="9" spans="1:32" ht="182.25" customHeight="1" x14ac:dyDescent="0.25">
      <c r="F9" s="476" t="s">
        <v>154</v>
      </c>
      <c r="G9" s="477"/>
      <c r="H9" s="477"/>
      <c r="I9" s="477"/>
      <c r="J9" s="16"/>
      <c r="K9" s="371" t="s">
        <v>155</v>
      </c>
      <c r="X9" s="409"/>
    </row>
    <row r="10" spans="1:32" ht="13.8" x14ac:dyDescent="0.25">
      <c r="F10" s="91"/>
      <c r="G10" s="129"/>
      <c r="H10" s="129"/>
      <c r="I10" s="129"/>
      <c r="J10" s="16"/>
    </row>
    <row r="11" spans="1:32" ht="15.6" x14ac:dyDescent="0.25">
      <c r="B11" s="35" t="s">
        <v>156</v>
      </c>
      <c r="C11" s="35"/>
      <c r="E11" s="16"/>
      <c r="G11" s="16"/>
      <c r="H11" s="16"/>
      <c r="I11" s="16"/>
      <c r="J11" s="16"/>
      <c r="L11" s="93"/>
    </row>
    <row r="12" spans="1:32" ht="42" customHeight="1" x14ac:dyDescent="0.25">
      <c r="C12" s="16"/>
      <c r="E12" s="16"/>
      <c r="F12" s="466" t="s">
        <v>157</v>
      </c>
      <c r="G12" s="479"/>
      <c r="H12" s="479"/>
      <c r="I12" s="479"/>
      <c r="J12" s="16"/>
      <c r="K12" s="438"/>
      <c r="L12" s="93"/>
    </row>
    <row r="13" spans="1:32" customFormat="1" ht="25.5" customHeight="1" x14ac:dyDescent="0.25">
      <c r="C13" s="14" t="s">
        <v>38</v>
      </c>
      <c r="D13" s="13"/>
      <c r="E13" s="6"/>
      <c r="F13" s="329"/>
      <c r="G13" s="49"/>
      <c r="H13" s="49"/>
      <c r="I13" s="3"/>
      <c r="J13" s="13"/>
      <c r="K13" s="371"/>
      <c r="L13" s="384"/>
      <c r="M13" s="130">
        <f>IF(OR(AND(E13="V1",G13="Ei"),(AND(E13="V1",G13="Osittain"))),1,0)</f>
        <v>0</v>
      </c>
      <c r="N13" s="130"/>
      <c r="O13" s="130"/>
      <c r="P13" s="130"/>
      <c r="Q13" s="130"/>
      <c r="R13" s="130"/>
      <c r="S13" s="130"/>
      <c r="T13" s="130"/>
      <c r="U13" s="130"/>
      <c r="V13" s="130"/>
      <c r="W13" s="130"/>
      <c r="X13" s="411"/>
      <c r="Y13" s="130"/>
      <c r="Z13" s="130"/>
      <c r="AA13" s="347"/>
      <c r="AB13" s="347"/>
      <c r="AC13" s="347"/>
      <c r="AD13" s="347"/>
      <c r="AE13" s="347"/>
      <c r="AF13" s="347"/>
    </row>
    <row r="14" spans="1:32" thickBot="1" x14ac:dyDescent="0.3">
      <c r="F14" s="104" t="s">
        <v>39</v>
      </c>
      <c r="G14" s="105"/>
      <c r="H14" s="105"/>
      <c r="I14" s="104"/>
      <c r="J14" s="16"/>
      <c r="K14" s="438"/>
    </row>
    <row r="15" spans="1:32" ht="60.75" customHeight="1" thickBot="1" x14ac:dyDescent="0.3">
      <c r="D15" s="107" t="str">
        <f>CONCATENATE($A$1,".",N15)</f>
        <v>2.1</v>
      </c>
      <c r="E15" s="154" t="s">
        <v>40</v>
      </c>
      <c r="F15" s="155" t="s">
        <v>158</v>
      </c>
      <c r="G15" s="49"/>
      <c r="H15" s="49"/>
      <c r="I15" s="3"/>
      <c r="J15" s="16"/>
      <c r="K15" s="438"/>
      <c r="N15" s="410">
        <v>1</v>
      </c>
    </row>
    <row r="16" spans="1:32" customFormat="1" ht="13.8" x14ac:dyDescent="0.25">
      <c r="A16" s="13"/>
      <c r="B16" s="13"/>
      <c r="C16" s="13"/>
      <c r="D16" s="13"/>
      <c r="E16" s="13"/>
      <c r="F16" s="13"/>
      <c r="G16" s="13"/>
      <c r="H16" s="13"/>
      <c r="I16" s="13"/>
      <c r="J16" s="13"/>
      <c r="K16" s="438"/>
      <c r="L16" s="412"/>
      <c r="M16" s="412"/>
      <c r="N16" s="359"/>
      <c r="O16" s="384"/>
      <c r="P16" s="390"/>
      <c r="Q16" s="130"/>
      <c r="R16" s="130"/>
      <c r="S16" s="130"/>
      <c r="T16" s="130"/>
      <c r="U16" s="130"/>
      <c r="V16" s="130"/>
      <c r="W16" s="130"/>
      <c r="X16" s="411"/>
      <c r="Y16" s="130"/>
      <c r="Z16" s="130"/>
      <c r="AA16" s="347"/>
      <c r="AB16" s="347"/>
      <c r="AC16" s="347"/>
      <c r="AD16" s="347"/>
      <c r="AE16" s="347"/>
      <c r="AF16" s="347"/>
    </row>
    <row r="17" spans="2:32" customFormat="1" ht="18.75" customHeight="1" x14ac:dyDescent="0.3">
      <c r="B17" s="12" t="s">
        <v>159</v>
      </c>
      <c r="C17" s="12"/>
      <c r="D17" s="15"/>
      <c r="E17" s="6"/>
      <c r="F17" s="329"/>
      <c r="G17" s="49"/>
      <c r="H17" s="49"/>
      <c r="I17" s="3"/>
      <c r="J17" s="3"/>
      <c r="K17" s="438"/>
      <c r="L17" s="412"/>
      <c r="M17" s="412"/>
      <c r="N17" s="359"/>
      <c r="O17" s="412"/>
      <c r="P17" s="130"/>
      <c r="Q17" s="130"/>
      <c r="R17" s="130"/>
      <c r="S17" s="130"/>
      <c r="T17" s="130"/>
      <c r="U17" s="130"/>
      <c r="V17" s="130"/>
      <c r="W17" s="130"/>
      <c r="X17" s="411"/>
      <c r="Y17" s="130"/>
      <c r="Z17" s="130"/>
      <c r="AA17" s="347"/>
      <c r="AB17" s="347"/>
      <c r="AC17" s="347"/>
      <c r="AD17" s="347"/>
      <c r="AE17" s="347"/>
      <c r="AF17" s="347"/>
    </row>
    <row r="18" spans="2:32" customFormat="1" ht="24.75" customHeight="1" x14ac:dyDescent="0.25">
      <c r="B18" s="13"/>
      <c r="C18" s="10"/>
      <c r="D18" s="15"/>
      <c r="E18" s="6"/>
      <c r="F18" s="458"/>
      <c r="G18" s="458"/>
      <c r="H18" s="458"/>
      <c r="I18" s="458"/>
      <c r="J18" s="330"/>
      <c r="K18" s="438"/>
      <c r="L18" s="412"/>
      <c r="M18" s="412"/>
      <c r="N18" s="359"/>
      <c r="O18" s="412"/>
      <c r="P18" s="130"/>
      <c r="Q18" s="130"/>
      <c r="R18" s="130"/>
      <c r="S18" s="130"/>
      <c r="T18" s="130"/>
      <c r="U18" s="130"/>
      <c r="V18" s="130"/>
      <c r="W18" s="130"/>
      <c r="X18" s="411"/>
      <c r="Y18" s="130"/>
      <c r="Z18" s="130"/>
      <c r="AA18" s="347"/>
      <c r="AB18" s="347"/>
      <c r="AC18" s="347"/>
      <c r="AD18" s="347"/>
      <c r="AE18" s="347"/>
      <c r="AF18" s="347"/>
    </row>
    <row r="19" spans="2:32" customFormat="1" ht="13.8" x14ac:dyDescent="0.25">
      <c r="B19" s="13"/>
      <c r="C19" s="10"/>
      <c r="D19" s="15"/>
      <c r="E19" s="6"/>
      <c r="F19" s="20" t="s">
        <v>44</v>
      </c>
      <c r="G19" s="4" t="s">
        <v>45</v>
      </c>
      <c r="H19" s="131" t="s">
        <v>160</v>
      </c>
      <c r="I19" s="89"/>
      <c r="J19" s="3"/>
      <c r="K19" s="438"/>
      <c r="L19" s="412"/>
      <c r="M19" s="412"/>
      <c r="N19" s="413"/>
      <c r="O19" s="412"/>
      <c r="P19" s="130"/>
      <c r="Q19" s="130"/>
      <c r="R19" s="130"/>
      <c r="S19" s="130"/>
      <c r="T19" s="130"/>
      <c r="U19" s="130"/>
      <c r="V19" s="130"/>
      <c r="W19" s="130"/>
      <c r="X19" s="411"/>
      <c r="Y19" s="130"/>
      <c r="Z19" s="130"/>
      <c r="AA19" s="347"/>
      <c r="AB19" s="347"/>
      <c r="AC19" s="347"/>
      <c r="AD19" s="347"/>
      <c r="AE19" s="347"/>
      <c r="AF19" s="347"/>
    </row>
    <row r="20" spans="2:32" customFormat="1" ht="39.6" x14ac:dyDescent="0.25">
      <c r="B20" s="13"/>
      <c r="C20" s="10"/>
      <c r="D20" s="48" t="str">
        <f t="shared" ref="D20:D21" ca="1" si="0">CONCATENATE($A$1,".",N20)</f>
        <v>2.2</v>
      </c>
      <c r="E20" s="224" t="s">
        <v>23</v>
      </c>
      <c r="F20" s="300" t="s">
        <v>161</v>
      </c>
      <c r="G20" s="225" t="s">
        <v>28</v>
      </c>
      <c r="H20" s="225" t="s">
        <v>162</v>
      </c>
      <c r="I20" s="93" t="s">
        <v>47</v>
      </c>
      <c r="J20" s="3"/>
      <c r="K20" s="438" t="s">
        <v>163</v>
      </c>
      <c r="L20" s="412">
        <f t="shared" ref="L20:L21" si="1">IF(AND(OR(E20="V1",E20="V2",E20="V3"),G20=""),1,0)</f>
        <v>0</v>
      </c>
      <c r="M20" s="412">
        <f t="shared" ref="M20:M21" si="2">IF(OR(AND(E20="V1",G20="Ei"),(AND(E20="V1",G20="Osittain"))),1,0)</f>
        <v>0</v>
      </c>
      <c r="N20" s="359">
        <f ca="1">MAX(N$15:OFFSET(N20,-1,0))+1</f>
        <v>2</v>
      </c>
      <c r="O20" s="412"/>
      <c r="P20" s="373">
        <f t="shared" ref="P20:W20" si="3">IF(AND($E20=P$2,$G20=P$3),1,0)</f>
        <v>1</v>
      </c>
      <c r="Q20" s="373">
        <f t="shared" si="3"/>
        <v>0</v>
      </c>
      <c r="R20" s="373">
        <f t="shared" si="3"/>
        <v>0</v>
      </c>
      <c r="S20" s="373">
        <f t="shared" si="3"/>
        <v>0</v>
      </c>
      <c r="T20" s="373">
        <f t="shared" si="3"/>
        <v>0</v>
      </c>
      <c r="U20" s="373">
        <f t="shared" si="3"/>
        <v>0</v>
      </c>
      <c r="V20" s="373">
        <f t="shared" si="3"/>
        <v>0</v>
      </c>
      <c r="W20" s="373">
        <f t="shared" si="3"/>
        <v>0</v>
      </c>
      <c r="X20" s="411"/>
      <c r="Y20" s="373">
        <f>IF(E20="V2",1,0)</f>
        <v>0</v>
      </c>
      <c r="Z20" s="373">
        <f>IF(E20="V3",1,0)</f>
        <v>0</v>
      </c>
      <c r="AA20" s="347"/>
      <c r="AB20" s="347"/>
      <c r="AC20" s="347"/>
      <c r="AD20" s="347"/>
      <c r="AE20" s="347"/>
      <c r="AF20" s="347"/>
    </row>
    <row r="21" spans="2:32" customFormat="1" ht="27.6" x14ac:dyDescent="0.25">
      <c r="B21" s="13"/>
      <c r="C21" s="10"/>
      <c r="D21" s="48" t="str">
        <f t="shared" ca="1" si="0"/>
        <v>2.3</v>
      </c>
      <c r="E21" s="224" t="s">
        <v>25</v>
      </c>
      <c r="F21" s="300" t="s">
        <v>164</v>
      </c>
      <c r="G21" s="225" t="s">
        <v>29</v>
      </c>
      <c r="H21" s="225" t="s">
        <v>165</v>
      </c>
      <c r="I21" s="93" t="s">
        <v>47</v>
      </c>
      <c r="J21" s="3"/>
      <c r="K21" s="439" t="s">
        <v>166</v>
      </c>
      <c r="L21" s="412">
        <f t="shared" si="1"/>
        <v>0</v>
      </c>
      <c r="M21" s="412">
        <f t="shared" si="2"/>
        <v>0</v>
      </c>
      <c r="N21" s="359">
        <f ca="1">MAX(N$15:OFFSET(N21,-1,0))+1</f>
        <v>3</v>
      </c>
      <c r="O21" s="412"/>
      <c r="P21" s="373">
        <f t="shared" ref="P21:W22" si="4">IF(AND($E21=P$2,$G21=P$3),1,0)</f>
        <v>0</v>
      </c>
      <c r="Q21" s="373">
        <f t="shared" si="4"/>
        <v>0</v>
      </c>
      <c r="R21" s="373">
        <f t="shared" si="4"/>
        <v>0</v>
      </c>
      <c r="S21" s="373">
        <f t="shared" si="4"/>
        <v>1</v>
      </c>
      <c r="T21" s="373">
        <f t="shared" si="4"/>
        <v>0</v>
      </c>
      <c r="U21" s="373">
        <f t="shared" si="4"/>
        <v>0</v>
      </c>
      <c r="V21" s="373">
        <f t="shared" si="4"/>
        <v>0</v>
      </c>
      <c r="W21" s="373">
        <f t="shared" si="4"/>
        <v>0</v>
      </c>
      <c r="X21" s="414"/>
      <c r="Y21" s="373">
        <f>IF(E21="V2",1,0)</f>
        <v>1</v>
      </c>
      <c r="Z21" s="373">
        <f>IF(E21="V3",1,0)</f>
        <v>0</v>
      </c>
      <c r="AA21" s="347"/>
      <c r="AB21" s="347"/>
      <c r="AC21" s="347"/>
      <c r="AD21" s="347"/>
      <c r="AE21" s="347"/>
      <c r="AF21" s="347"/>
    </row>
    <row r="22" spans="2:32" customFormat="1" ht="27.6" x14ac:dyDescent="0.25">
      <c r="B22" s="13"/>
      <c r="C22" s="10"/>
      <c r="D22" s="48" t="str">
        <f t="shared" ref="D22" ca="1" si="5">CONCATENATE($A$1,".",N22)</f>
        <v>2.4</v>
      </c>
      <c r="E22" s="224" t="s">
        <v>25</v>
      </c>
      <c r="F22" s="299" t="s">
        <v>167</v>
      </c>
      <c r="G22" s="225" t="s">
        <v>3</v>
      </c>
      <c r="H22" s="225" t="s">
        <v>168</v>
      </c>
      <c r="I22" s="93" t="s">
        <v>47</v>
      </c>
      <c r="J22" s="3"/>
      <c r="K22" s="438"/>
      <c r="L22" s="412">
        <f t="shared" ref="L22" si="6">IF(AND(OR(E22="V1",E22="V2",E22="V3"),G22=""),1,0)</f>
        <v>0</v>
      </c>
      <c r="M22" s="412">
        <f t="shared" ref="M22" si="7">IF(OR(AND(E22="V1",G22="Ei"),(AND(E22="V1",G22="Osittain"))),1,0)</f>
        <v>0</v>
      </c>
      <c r="N22" s="359">
        <f ca="1">MAX(N$15:OFFSET(N22,-1,0))+1</f>
        <v>4</v>
      </c>
      <c r="O22" s="412"/>
      <c r="P22" s="373">
        <f t="shared" si="4"/>
        <v>0</v>
      </c>
      <c r="Q22" s="373">
        <f t="shared" si="4"/>
        <v>0</v>
      </c>
      <c r="R22" s="373">
        <f t="shared" si="4"/>
        <v>0</v>
      </c>
      <c r="S22" s="373">
        <f t="shared" si="4"/>
        <v>0</v>
      </c>
      <c r="T22" s="373">
        <f t="shared" si="4"/>
        <v>1</v>
      </c>
      <c r="U22" s="373">
        <f t="shared" si="4"/>
        <v>0</v>
      </c>
      <c r="V22" s="373">
        <f t="shared" si="4"/>
        <v>0</v>
      </c>
      <c r="W22" s="373">
        <f t="shared" si="4"/>
        <v>0</v>
      </c>
      <c r="X22" s="414"/>
      <c r="Y22" s="373">
        <f>IF(E22="V2",1,0)</f>
        <v>1</v>
      </c>
      <c r="Z22" s="373">
        <f>IF(E22="V3",1,0)</f>
        <v>0</v>
      </c>
      <c r="AA22" s="347"/>
      <c r="AB22" s="347"/>
      <c r="AC22" s="347"/>
      <c r="AD22" s="347"/>
      <c r="AE22" s="347"/>
      <c r="AF22" s="347"/>
    </row>
    <row r="23" spans="2:32" ht="25.5" customHeight="1" x14ac:dyDescent="0.3">
      <c r="B23" s="44" t="s">
        <v>169</v>
      </c>
      <c r="C23" s="102"/>
      <c r="F23" s="321"/>
      <c r="G23" s="46"/>
      <c r="H23" s="46"/>
      <c r="I23" s="21"/>
      <c r="J23" s="16"/>
      <c r="K23" s="438"/>
      <c r="X23" s="409"/>
    </row>
    <row r="24" spans="2:32" ht="60.75" customHeight="1" x14ac:dyDescent="0.25">
      <c r="C24" s="16"/>
      <c r="E24" s="16"/>
      <c r="F24" s="458" t="s">
        <v>170</v>
      </c>
      <c r="G24" s="465"/>
      <c r="H24" s="465"/>
      <c r="I24" s="465"/>
      <c r="J24" s="16"/>
      <c r="X24" s="409"/>
    </row>
    <row r="25" spans="2:32" ht="15" customHeight="1" x14ac:dyDescent="0.25">
      <c r="C25" s="16"/>
      <c r="E25" s="16"/>
      <c r="G25" s="16"/>
      <c r="H25" s="16"/>
      <c r="I25" s="16"/>
      <c r="J25" s="16"/>
      <c r="X25" s="409"/>
    </row>
    <row r="26" spans="2:32" ht="13.5" customHeight="1" x14ac:dyDescent="0.25">
      <c r="B26" s="29"/>
      <c r="C26" s="16"/>
      <c r="D26" s="129"/>
      <c r="E26" s="97"/>
      <c r="F26" s="109" t="s">
        <v>44</v>
      </c>
      <c r="G26" s="105" t="s">
        <v>45</v>
      </c>
      <c r="H26" s="131" t="s">
        <v>160</v>
      </c>
      <c r="I26" s="109"/>
      <c r="J26" s="16"/>
      <c r="X26" s="409"/>
    </row>
    <row r="27" spans="2:32" ht="27.6" x14ac:dyDescent="0.25">
      <c r="D27" s="107" t="str">
        <f t="shared" ref="D27:D34" ca="1" si="8">CONCATENATE($A$1,".",N27)</f>
        <v>2.5</v>
      </c>
      <c r="E27" s="301" t="s">
        <v>23</v>
      </c>
      <c r="F27" s="299" t="s">
        <v>167</v>
      </c>
      <c r="G27" s="225"/>
      <c r="H27" s="225"/>
      <c r="I27" s="93" t="s">
        <v>47</v>
      </c>
      <c r="J27" s="16"/>
      <c r="L27" s="374">
        <f t="shared" ref="L27:L34" si="9">IF(AND(OR(E27="V1",E27="V2",E27="V3"),G27=""),1,0)</f>
        <v>1</v>
      </c>
      <c r="M27" s="374">
        <f t="shared" ref="M27:M34" si="10">IF(OR(AND(E27="V1",G27="Ei"),(AND(E27="V1",G27="Osittain"))),1,0)</f>
        <v>0</v>
      </c>
      <c r="N27" s="415">
        <f ca="1">MAX(N$15:OFFSET(N27,-1,0))+1</f>
        <v>5</v>
      </c>
      <c r="P27" s="373">
        <f t="shared" ref="P27:W35" si="11">IF(AND($E27=P$2,$G27=P$3),1,0)</f>
        <v>0</v>
      </c>
      <c r="Q27" s="373">
        <f t="shared" si="11"/>
        <v>0</v>
      </c>
      <c r="R27" s="373">
        <f t="shared" si="11"/>
        <v>0</v>
      </c>
      <c r="S27" s="373">
        <f t="shared" si="11"/>
        <v>0</v>
      </c>
      <c r="T27" s="373">
        <f t="shared" si="11"/>
        <v>0</v>
      </c>
      <c r="U27" s="373">
        <f t="shared" si="11"/>
        <v>0</v>
      </c>
      <c r="V27" s="373">
        <f t="shared" si="11"/>
        <v>0</v>
      </c>
      <c r="W27" s="373">
        <f t="shared" si="11"/>
        <v>0</v>
      </c>
      <c r="X27" s="409"/>
      <c r="Y27" s="373">
        <f t="shared" ref="Y27:Y34" si="12">IF(E27="V2",1,0)</f>
        <v>0</v>
      </c>
      <c r="Z27" s="373">
        <f t="shared" ref="Z27:Z34" si="13">IF(E27="V3",1,0)</f>
        <v>0</v>
      </c>
    </row>
    <row r="28" spans="2:32" ht="27.6" x14ac:dyDescent="0.25">
      <c r="D28" s="107" t="str">
        <f t="shared" ca="1" si="8"/>
        <v>2.6</v>
      </c>
      <c r="E28" s="301" t="s">
        <v>23</v>
      </c>
      <c r="F28" s="299" t="s">
        <v>171</v>
      </c>
      <c r="G28" s="225"/>
      <c r="H28" s="225"/>
      <c r="I28" s="93" t="s">
        <v>47</v>
      </c>
      <c r="J28" s="16"/>
      <c r="L28" s="374">
        <f t="shared" ref="L28" si="14">IF(AND(OR(E28="V1",E28="V2",E28="V3"),G28=""),1,0)</f>
        <v>1</v>
      </c>
      <c r="M28" s="374">
        <f>IF(OR(AND(E28="V1",G28="Ei"),(AND(E28="V1",G28="Osittain"))),1,0)</f>
        <v>0</v>
      </c>
      <c r="N28" s="415">
        <f ca="1">MAX(N$15:OFFSET(N28,-1,0))+1</f>
        <v>6</v>
      </c>
      <c r="P28" s="373">
        <f t="shared" si="11"/>
        <v>0</v>
      </c>
      <c r="Q28" s="373">
        <f t="shared" si="11"/>
        <v>0</v>
      </c>
      <c r="R28" s="373">
        <f t="shared" si="11"/>
        <v>0</v>
      </c>
      <c r="S28" s="373">
        <f t="shared" si="11"/>
        <v>0</v>
      </c>
      <c r="T28" s="373">
        <f t="shared" si="11"/>
        <v>0</v>
      </c>
      <c r="U28" s="373">
        <f t="shared" si="11"/>
        <v>0</v>
      </c>
      <c r="V28" s="373">
        <f t="shared" si="11"/>
        <v>0</v>
      </c>
      <c r="W28" s="373">
        <f t="shared" si="11"/>
        <v>0</v>
      </c>
      <c r="X28" s="409"/>
      <c r="Y28" s="373">
        <f t="shared" si="12"/>
        <v>0</v>
      </c>
      <c r="Z28" s="373">
        <f t="shared" si="13"/>
        <v>0</v>
      </c>
    </row>
    <row r="29" spans="2:32" ht="27.6" x14ac:dyDescent="0.25">
      <c r="D29" s="107" t="str">
        <f t="shared" ref="D29" ca="1" si="15">CONCATENATE($A$1,".",N29)</f>
        <v>2.7</v>
      </c>
      <c r="E29" s="301" t="s">
        <v>23</v>
      </c>
      <c r="F29" s="299" t="s">
        <v>171</v>
      </c>
      <c r="G29" s="225"/>
      <c r="H29" s="225"/>
      <c r="I29" s="93" t="s">
        <v>47</v>
      </c>
      <c r="J29" s="16"/>
      <c r="L29" s="374">
        <f t="shared" ref="L29" si="16">IF(AND(OR(E29="V1",E29="V2",E29="V3"),G29=""),1,0)</f>
        <v>1</v>
      </c>
      <c r="M29" s="374">
        <f>IF(OR(AND(E29="V1",G29="Ei"),(AND(E29="V1",G29="Osittain"))),1,0)</f>
        <v>0</v>
      </c>
      <c r="N29" s="415">
        <f ca="1">MAX(N$15:OFFSET(N29,-1,0))+1</f>
        <v>7</v>
      </c>
      <c r="P29" s="373">
        <f t="shared" si="11"/>
        <v>0</v>
      </c>
      <c r="Q29" s="373">
        <f t="shared" si="11"/>
        <v>0</v>
      </c>
      <c r="R29" s="373">
        <f t="shared" si="11"/>
        <v>0</v>
      </c>
      <c r="S29" s="373">
        <f t="shared" si="11"/>
        <v>0</v>
      </c>
      <c r="T29" s="373">
        <f t="shared" si="11"/>
        <v>0</v>
      </c>
      <c r="U29" s="373">
        <f t="shared" si="11"/>
        <v>0</v>
      </c>
      <c r="V29" s="373">
        <f t="shared" si="11"/>
        <v>0</v>
      </c>
      <c r="W29" s="373">
        <f t="shared" si="11"/>
        <v>0</v>
      </c>
      <c r="X29" s="409"/>
      <c r="Y29" s="373">
        <f t="shared" ref="Y29" si="17">IF(E29="V2",1,0)</f>
        <v>0</v>
      </c>
      <c r="Z29" s="373">
        <f t="shared" ref="Z29" si="18">IF(E29="V3",1,0)</f>
        <v>0</v>
      </c>
    </row>
    <row r="30" spans="2:32" ht="27.6" x14ac:dyDescent="0.25">
      <c r="D30" s="107" t="str">
        <f t="shared" ref="D30" ca="1" si="19">CONCATENATE($A$1,".",N30)</f>
        <v>2.8</v>
      </c>
      <c r="E30" s="301" t="s">
        <v>23</v>
      </c>
      <c r="F30" s="299" t="s">
        <v>171</v>
      </c>
      <c r="G30" s="225"/>
      <c r="H30" s="225"/>
      <c r="I30" s="93" t="s">
        <v>47</v>
      </c>
      <c r="J30" s="16"/>
      <c r="L30" s="374">
        <f t="shared" ref="L30" si="20">IF(AND(OR(E30="V1",E30="V2",E30="V3"),G30=""),1,0)</f>
        <v>1</v>
      </c>
      <c r="M30" s="374">
        <f>IF(OR(AND(E30="V1",G30="Ei"),(AND(E30="V1",G30="Osittain"))),1,0)</f>
        <v>0</v>
      </c>
      <c r="N30" s="415">
        <f ca="1">MAX(N$15:OFFSET(N30,-1,0))+1</f>
        <v>8</v>
      </c>
      <c r="P30" s="373">
        <f t="shared" si="11"/>
        <v>0</v>
      </c>
      <c r="Q30" s="373">
        <f t="shared" si="11"/>
        <v>0</v>
      </c>
      <c r="R30" s="373">
        <f t="shared" si="11"/>
        <v>0</v>
      </c>
      <c r="S30" s="373">
        <f t="shared" si="11"/>
        <v>0</v>
      </c>
      <c r="T30" s="373">
        <f t="shared" si="11"/>
        <v>0</v>
      </c>
      <c r="U30" s="373">
        <f t="shared" si="11"/>
        <v>0</v>
      </c>
      <c r="V30" s="373">
        <f t="shared" si="11"/>
        <v>0</v>
      </c>
      <c r="W30" s="373">
        <f t="shared" si="11"/>
        <v>0</v>
      </c>
      <c r="X30" s="409"/>
      <c r="Y30" s="373">
        <f t="shared" ref="Y30" si="21">IF(E30="V2",1,0)</f>
        <v>0</v>
      </c>
      <c r="Z30" s="373">
        <f t="shared" ref="Z30" si="22">IF(E30="V3",1,0)</f>
        <v>0</v>
      </c>
    </row>
    <row r="31" spans="2:32" ht="27.6" x14ac:dyDescent="0.25">
      <c r="D31" s="107" t="str">
        <f t="shared" ca="1" si="8"/>
        <v>2.9</v>
      </c>
      <c r="E31" s="301" t="s">
        <v>23</v>
      </c>
      <c r="F31" s="299" t="s">
        <v>171</v>
      </c>
      <c r="G31" s="225"/>
      <c r="H31" s="225"/>
      <c r="I31" s="93" t="s">
        <v>47</v>
      </c>
      <c r="J31" s="16"/>
      <c r="L31" s="374">
        <f t="shared" si="9"/>
        <v>1</v>
      </c>
      <c r="M31" s="374">
        <f t="shared" si="10"/>
        <v>0</v>
      </c>
      <c r="N31" s="415">
        <f ca="1">MAX(N$15:OFFSET(N31,-1,0))+1</f>
        <v>9</v>
      </c>
      <c r="P31" s="373">
        <f t="shared" si="11"/>
        <v>0</v>
      </c>
      <c r="Q31" s="373">
        <f t="shared" si="11"/>
        <v>0</v>
      </c>
      <c r="R31" s="373">
        <f t="shared" si="11"/>
        <v>0</v>
      </c>
      <c r="S31" s="373">
        <f t="shared" si="11"/>
        <v>0</v>
      </c>
      <c r="T31" s="373">
        <f t="shared" si="11"/>
        <v>0</v>
      </c>
      <c r="U31" s="373">
        <f t="shared" si="11"/>
        <v>0</v>
      </c>
      <c r="V31" s="373">
        <f t="shared" si="11"/>
        <v>0</v>
      </c>
      <c r="W31" s="373">
        <f t="shared" si="11"/>
        <v>0</v>
      </c>
      <c r="X31" s="409"/>
      <c r="Y31" s="373">
        <f t="shared" si="12"/>
        <v>0</v>
      </c>
      <c r="Z31" s="373">
        <f t="shared" si="13"/>
        <v>0</v>
      </c>
    </row>
    <row r="32" spans="2:32" ht="27.6" x14ac:dyDescent="0.25">
      <c r="D32" s="107" t="str">
        <f t="shared" ref="D32" ca="1" si="23">CONCATENATE($A$1,".",N32)</f>
        <v>2.10</v>
      </c>
      <c r="E32" s="301" t="s">
        <v>23</v>
      </c>
      <c r="F32" s="299" t="s">
        <v>171</v>
      </c>
      <c r="G32" s="225"/>
      <c r="H32" s="225"/>
      <c r="I32" s="93" t="s">
        <v>47</v>
      </c>
      <c r="J32" s="16"/>
      <c r="L32" s="374">
        <f t="shared" ref="L32" si="24">IF(AND(OR(E32="V1",E32="V2",E32="V3"),G32=""),1,0)</f>
        <v>1</v>
      </c>
      <c r="M32" s="374">
        <f t="shared" ref="M32" si="25">IF(OR(AND(E32="V1",G32="Ei"),(AND(E32="V1",G32="Osittain"))),1,0)</f>
        <v>0</v>
      </c>
      <c r="N32" s="415">
        <f ca="1">MAX(N$15:OFFSET(N32,-1,0))+1</f>
        <v>10</v>
      </c>
      <c r="P32" s="373">
        <f t="shared" si="11"/>
        <v>0</v>
      </c>
      <c r="Q32" s="373">
        <f t="shared" si="11"/>
        <v>0</v>
      </c>
      <c r="R32" s="373">
        <f t="shared" si="11"/>
        <v>0</v>
      </c>
      <c r="S32" s="373">
        <f t="shared" si="11"/>
        <v>0</v>
      </c>
      <c r="T32" s="373">
        <f t="shared" si="11"/>
        <v>0</v>
      </c>
      <c r="U32" s="373">
        <f t="shared" si="11"/>
        <v>0</v>
      </c>
      <c r="V32" s="373">
        <f t="shared" si="11"/>
        <v>0</v>
      </c>
      <c r="W32" s="373">
        <f t="shared" si="11"/>
        <v>0</v>
      </c>
      <c r="X32" s="409"/>
      <c r="Y32" s="373">
        <f t="shared" ref="Y32" si="26">IF(E32="V2",1,0)</f>
        <v>0</v>
      </c>
      <c r="Z32" s="373">
        <f t="shared" ref="Z32" si="27">IF(E32="V3",1,0)</f>
        <v>0</v>
      </c>
    </row>
    <row r="33" spans="2:26" ht="27.6" x14ac:dyDescent="0.25">
      <c r="D33" s="107" t="str">
        <f t="shared" ca="1" si="8"/>
        <v>2.11</v>
      </c>
      <c r="E33" s="301" t="s">
        <v>23</v>
      </c>
      <c r="F33" s="299" t="s">
        <v>171</v>
      </c>
      <c r="G33" s="225"/>
      <c r="H33" s="225"/>
      <c r="I33" s="93" t="s">
        <v>47</v>
      </c>
      <c r="J33" s="16"/>
      <c r="L33" s="374">
        <f t="shared" si="9"/>
        <v>1</v>
      </c>
      <c r="M33" s="374">
        <f t="shared" si="10"/>
        <v>0</v>
      </c>
      <c r="N33" s="415">
        <f ca="1">MAX(N$15:OFFSET(N33,-1,0))+1</f>
        <v>11</v>
      </c>
      <c r="P33" s="373">
        <f t="shared" si="11"/>
        <v>0</v>
      </c>
      <c r="Q33" s="373">
        <f t="shared" si="11"/>
        <v>0</v>
      </c>
      <c r="R33" s="373">
        <f t="shared" si="11"/>
        <v>0</v>
      </c>
      <c r="S33" s="373">
        <f t="shared" si="11"/>
        <v>0</v>
      </c>
      <c r="T33" s="373">
        <f t="shared" si="11"/>
        <v>0</v>
      </c>
      <c r="U33" s="373">
        <f t="shared" si="11"/>
        <v>0</v>
      </c>
      <c r="V33" s="373">
        <f t="shared" si="11"/>
        <v>0</v>
      </c>
      <c r="W33" s="373">
        <f t="shared" si="11"/>
        <v>0</v>
      </c>
      <c r="X33" s="409"/>
      <c r="Y33" s="373">
        <f t="shared" si="12"/>
        <v>0</v>
      </c>
      <c r="Z33" s="373">
        <f t="shared" si="13"/>
        <v>0</v>
      </c>
    </row>
    <row r="34" spans="2:26" ht="27.6" x14ac:dyDescent="0.25">
      <c r="D34" s="107" t="str">
        <f t="shared" ca="1" si="8"/>
        <v>2.12</v>
      </c>
      <c r="E34" s="301" t="s">
        <v>25</v>
      </c>
      <c r="F34" s="299" t="s">
        <v>171</v>
      </c>
      <c r="G34" s="225"/>
      <c r="H34" s="225"/>
      <c r="I34" s="93" t="s">
        <v>47</v>
      </c>
      <c r="J34" s="16"/>
      <c r="L34" s="374">
        <f t="shared" si="9"/>
        <v>1</v>
      </c>
      <c r="M34" s="374">
        <f t="shared" si="10"/>
        <v>0</v>
      </c>
      <c r="N34" s="415">
        <f ca="1">MAX(N$15:OFFSET(N34,-1,0))+1</f>
        <v>12</v>
      </c>
      <c r="P34" s="373">
        <f t="shared" si="11"/>
        <v>0</v>
      </c>
      <c r="Q34" s="373">
        <f t="shared" si="11"/>
        <v>0</v>
      </c>
      <c r="R34" s="373">
        <f t="shared" si="11"/>
        <v>0</v>
      </c>
      <c r="S34" s="373">
        <f t="shared" si="11"/>
        <v>0</v>
      </c>
      <c r="T34" s="373">
        <f t="shared" si="11"/>
        <v>0</v>
      </c>
      <c r="U34" s="373">
        <f t="shared" si="11"/>
        <v>0</v>
      </c>
      <c r="V34" s="373">
        <f t="shared" si="11"/>
        <v>0</v>
      </c>
      <c r="W34" s="373">
        <f t="shared" si="11"/>
        <v>0</v>
      </c>
      <c r="X34" s="409"/>
      <c r="Y34" s="373">
        <f t="shared" si="12"/>
        <v>1</v>
      </c>
      <c r="Z34" s="373">
        <f t="shared" si="13"/>
        <v>0</v>
      </c>
    </row>
    <row r="35" spans="2:26" ht="27.6" x14ac:dyDescent="0.25">
      <c r="D35" s="107" t="str">
        <f t="shared" ref="D35" ca="1" si="28">CONCATENATE($A$1,".",N35)</f>
        <v>2.13</v>
      </c>
      <c r="E35" s="301" t="s">
        <v>25</v>
      </c>
      <c r="F35" s="299" t="s">
        <v>171</v>
      </c>
      <c r="G35" s="225"/>
      <c r="H35" s="225"/>
      <c r="I35" s="93" t="s">
        <v>47</v>
      </c>
      <c r="J35" s="16"/>
      <c r="L35" s="374">
        <f t="shared" ref="L35" si="29">IF(AND(OR(E35="V1",E35="V2",E35="V3"),G35=""),1,0)</f>
        <v>1</v>
      </c>
      <c r="M35" s="374">
        <f t="shared" ref="M35" si="30">IF(OR(AND(E35="V1",G35="Ei"),(AND(E35="V1",G35="Osittain"))),1,0)</f>
        <v>0</v>
      </c>
      <c r="N35" s="415">
        <f ca="1">MAX(N$15:OFFSET(N35,-1,0))+1</f>
        <v>13</v>
      </c>
      <c r="P35" s="373">
        <f t="shared" si="11"/>
        <v>0</v>
      </c>
      <c r="Q35" s="373">
        <f t="shared" si="11"/>
        <v>0</v>
      </c>
      <c r="R35" s="373">
        <f t="shared" si="11"/>
        <v>0</v>
      </c>
      <c r="S35" s="373">
        <f t="shared" si="11"/>
        <v>0</v>
      </c>
      <c r="T35" s="373">
        <f t="shared" si="11"/>
        <v>0</v>
      </c>
      <c r="U35" s="373">
        <f t="shared" si="11"/>
        <v>0</v>
      </c>
      <c r="V35" s="373">
        <f t="shared" si="11"/>
        <v>0</v>
      </c>
      <c r="W35" s="373">
        <f t="shared" si="11"/>
        <v>0</v>
      </c>
      <c r="X35" s="409"/>
      <c r="Y35" s="373">
        <f t="shared" ref="Y35" si="31">IF(E35="V2",1,0)</f>
        <v>1</v>
      </c>
      <c r="Z35" s="373">
        <f t="shared" ref="Z35" si="32">IF(E35="V3",1,0)</f>
        <v>0</v>
      </c>
    </row>
    <row r="36" spans="2:26" ht="27.6" x14ac:dyDescent="0.25">
      <c r="D36" s="107" t="str">
        <f t="shared" ref="D36" ca="1" si="33">CONCATENATE($A$1,".",N36)</f>
        <v>2.14</v>
      </c>
      <c r="E36" s="301" t="s">
        <v>25</v>
      </c>
      <c r="F36" s="299" t="s">
        <v>171</v>
      </c>
      <c r="G36" s="225"/>
      <c r="H36" s="225"/>
      <c r="I36" s="93" t="s">
        <v>47</v>
      </c>
      <c r="J36" s="16"/>
      <c r="L36" s="374">
        <f t="shared" ref="L36" si="34">IF(AND(OR(E36="V1",E36="V2",E36="V3"),G36=""),1,0)</f>
        <v>1</v>
      </c>
      <c r="M36" s="374">
        <f t="shared" ref="M36" si="35">IF(OR(AND(E36="V1",G36="Ei"),(AND(E36="V1",G36="Osittain"))),1,0)</f>
        <v>0</v>
      </c>
      <c r="N36" s="415">
        <f ca="1">MAX(N$15:OFFSET(N36,-1,0))+1</f>
        <v>14</v>
      </c>
      <c r="P36" s="373">
        <f t="shared" ref="P36:W37" si="36">IF(AND($E36=P$2,$G36=P$3),1,0)</f>
        <v>0</v>
      </c>
      <c r="Q36" s="373">
        <f t="shared" si="36"/>
        <v>0</v>
      </c>
      <c r="R36" s="373">
        <f t="shared" si="36"/>
        <v>0</v>
      </c>
      <c r="S36" s="373">
        <f t="shared" si="36"/>
        <v>0</v>
      </c>
      <c r="T36" s="373">
        <f t="shared" si="36"/>
        <v>0</v>
      </c>
      <c r="U36" s="373">
        <f t="shared" si="36"/>
        <v>0</v>
      </c>
      <c r="V36" s="373">
        <f t="shared" si="36"/>
        <v>0</v>
      </c>
      <c r="W36" s="373">
        <f t="shared" si="36"/>
        <v>0</v>
      </c>
      <c r="X36" s="409"/>
      <c r="Y36" s="373">
        <f t="shared" ref="Y36" si="37">IF(E36="V2",1,0)</f>
        <v>1</v>
      </c>
      <c r="Z36" s="373">
        <f t="shared" ref="Z36" si="38">IF(E36="V3",1,0)</f>
        <v>0</v>
      </c>
    </row>
    <row r="37" spans="2:26" ht="27.6" x14ac:dyDescent="0.25">
      <c r="D37" s="107" t="str">
        <f t="shared" ref="D37" ca="1" si="39">CONCATENATE($A$1,".",N37)</f>
        <v>2.15</v>
      </c>
      <c r="E37" s="301" t="s">
        <v>25</v>
      </c>
      <c r="F37" s="299" t="s">
        <v>171</v>
      </c>
      <c r="G37" s="225"/>
      <c r="H37" s="225"/>
      <c r="I37" s="93" t="s">
        <v>47</v>
      </c>
      <c r="J37" s="16"/>
      <c r="L37" s="374">
        <f t="shared" ref="L37" si="40">IF(AND(OR(E37="V1",E37="V2",E37="V3"),G37=""),1,0)</f>
        <v>1</v>
      </c>
      <c r="M37" s="374">
        <f t="shared" ref="M37" si="41">IF(OR(AND(E37="V1",G37="Ei"),(AND(E37="V1",G37="Osittain"))),1,0)</f>
        <v>0</v>
      </c>
      <c r="N37" s="415">
        <f ca="1">MAX(N$15:OFFSET(N37,-1,0))+1</f>
        <v>15</v>
      </c>
      <c r="P37" s="373">
        <f t="shared" si="36"/>
        <v>0</v>
      </c>
      <c r="Q37" s="373">
        <f t="shared" si="36"/>
        <v>0</v>
      </c>
      <c r="R37" s="373">
        <f t="shared" si="36"/>
        <v>0</v>
      </c>
      <c r="S37" s="373">
        <f t="shared" si="36"/>
        <v>0</v>
      </c>
      <c r="T37" s="373">
        <f t="shared" si="36"/>
        <v>0</v>
      </c>
      <c r="U37" s="373">
        <f t="shared" si="36"/>
        <v>0</v>
      </c>
      <c r="V37" s="373">
        <f t="shared" si="36"/>
        <v>0</v>
      </c>
      <c r="W37" s="373">
        <f t="shared" si="36"/>
        <v>0</v>
      </c>
      <c r="X37" s="409"/>
      <c r="Y37" s="373">
        <f t="shared" ref="Y37" si="42">IF(E37="V2",1,0)</f>
        <v>1</v>
      </c>
      <c r="Z37" s="373">
        <f t="shared" ref="Z37" si="43">IF(E37="V3",1,0)</f>
        <v>0</v>
      </c>
    </row>
    <row r="38" spans="2:26" ht="27.6" x14ac:dyDescent="0.25">
      <c r="D38" s="107" t="str">
        <f ca="1">CONCATENATE($A$1,".",N38)</f>
        <v>2.16</v>
      </c>
      <c r="E38" s="301" t="s">
        <v>25</v>
      </c>
      <c r="F38" s="299" t="s">
        <v>171</v>
      </c>
      <c r="G38" s="225"/>
      <c r="H38" s="225"/>
      <c r="I38" s="93" t="s">
        <v>47</v>
      </c>
      <c r="J38" s="16"/>
      <c r="L38" s="374">
        <f>IF(AND(OR(E38="V1",E38="V2",E38="V3"),G38=""),1,0)</f>
        <v>1</v>
      </c>
      <c r="M38" s="374">
        <f>IF(OR(AND(E38="V1",G38="Ei"),(AND(E38="V1",G38="Osittain"))),1,0)</f>
        <v>0</v>
      </c>
      <c r="N38" s="415">
        <f ca="1">MAX(N$15:OFFSET(N38,-1,0))+1</f>
        <v>16</v>
      </c>
      <c r="P38" s="373">
        <f t="shared" ref="P38:W40" si="44">IF(AND($E38=P$2,$G38=P$3),1,0)</f>
        <v>0</v>
      </c>
      <c r="Q38" s="373">
        <f t="shared" si="44"/>
        <v>0</v>
      </c>
      <c r="R38" s="373">
        <f t="shared" si="44"/>
        <v>0</v>
      </c>
      <c r="S38" s="373">
        <f t="shared" si="44"/>
        <v>0</v>
      </c>
      <c r="T38" s="373">
        <f t="shared" si="44"/>
        <v>0</v>
      </c>
      <c r="U38" s="373">
        <f t="shared" si="44"/>
        <v>0</v>
      </c>
      <c r="V38" s="373">
        <f t="shared" si="44"/>
        <v>0</v>
      </c>
      <c r="W38" s="373">
        <f t="shared" si="44"/>
        <v>0</v>
      </c>
      <c r="X38" s="409"/>
      <c r="Y38" s="373">
        <f>IF(E38="V2",1,0)</f>
        <v>1</v>
      </c>
      <c r="Z38" s="373">
        <f>IF(E38="V3",1,0)</f>
        <v>0</v>
      </c>
    </row>
    <row r="39" spans="2:26" ht="27.6" x14ac:dyDescent="0.25">
      <c r="D39" s="107" t="str">
        <f ca="1">CONCATENATE($A$1,".",N39)</f>
        <v>2.17</v>
      </c>
      <c r="E39" s="301" t="s">
        <v>25</v>
      </c>
      <c r="F39" s="299" t="s">
        <v>171</v>
      </c>
      <c r="G39" s="225"/>
      <c r="H39" s="225"/>
      <c r="I39" s="93" t="s">
        <v>47</v>
      </c>
      <c r="J39" s="16"/>
      <c r="L39" s="374">
        <f>IF(AND(OR(E39="V1",E39="V2",E39="V3"),G39=""),1,0)</f>
        <v>1</v>
      </c>
      <c r="M39" s="374">
        <f>IF(OR(AND(E39="V1",G39="Ei"),(AND(E39="V1",G39="Osittain"))),1,0)</f>
        <v>0</v>
      </c>
      <c r="N39" s="415">
        <f ca="1">MAX(N$15:OFFSET(N39,-1,0))+1</f>
        <v>17</v>
      </c>
      <c r="P39" s="373">
        <f t="shared" si="44"/>
        <v>0</v>
      </c>
      <c r="Q39" s="373">
        <f t="shared" si="44"/>
        <v>0</v>
      </c>
      <c r="R39" s="373">
        <f t="shared" si="44"/>
        <v>0</v>
      </c>
      <c r="S39" s="373">
        <f t="shared" si="44"/>
        <v>0</v>
      </c>
      <c r="T39" s="373">
        <f t="shared" si="44"/>
        <v>0</v>
      </c>
      <c r="U39" s="373">
        <f t="shared" si="44"/>
        <v>0</v>
      </c>
      <c r="V39" s="373">
        <f t="shared" si="44"/>
        <v>0</v>
      </c>
      <c r="W39" s="373">
        <f t="shared" si="44"/>
        <v>0</v>
      </c>
      <c r="X39" s="409"/>
      <c r="Y39" s="373">
        <f>IF(E39="V2",1,0)</f>
        <v>1</v>
      </c>
      <c r="Z39" s="373">
        <f>IF(E39="V3",1,0)</f>
        <v>0</v>
      </c>
    </row>
    <row r="40" spans="2:26" ht="27.6" x14ac:dyDescent="0.25">
      <c r="D40" s="107" t="str">
        <f t="shared" ref="D40" ca="1" si="45">CONCATENATE($A$1,".",N40)</f>
        <v>2.18</v>
      </c>
      <c r="E40" s="301" t="s">
        <v>25</v>
      </c>
      <c r="F40" s="299" t="s">
        <v>171</v>
      </c>
      <c r="G40" s="225"/>
      <c r="H40" s="225"/>
      <c r="I40" s="93" t="s">
        <v>47</v>
      </c>
      <c r="J40" s="16"/>
      <c r="L40" s="374">
        <f t="shared" ref="L40" si="46">IF(AND(OR(E40="V1",E40="V2",E40="V3"),G40=""),1,0)</f>
        <v>1</v>
      </c>
      <c r="M40" s="374">
        <f t="shared" ref="M40" si="47">IF(OR(AND(E40="V1",G40="Ei"),(AND(E40="V1",G40="Osittain"))),1,0)</f>
        <v>0</v>
      </c>
      <c r="N40" s="415">
        <f ca="1">MAX(N$15:OFFSET(N40,-1,0))+1</f>
        <v>18</v>
      </c>
      <c r="P40" s="373">
        <f t="shared" si="44"/>
        <v>0</v>
      </c>
      <c r="Q40" s="373">
        <f t="shared" si="44"/>
        <v>0</v>
      </c>
      <c r="R40" s="373">
        <f t="shared" si="44"/>
        <v>0</v>
      </c>
      <c r="S40" s="373">
        <f t="shared" si="44"/>
        <v>0</v>
      </c>
      <c r="T40" s="373">
        <f t="shared" si="44"/>
        <v>0</v>
      </c>
      <c r="U40" s="373">
        <f t="shared" si="44"/>
        <v>0</v>
      </c>
      <c r="V40" s="373">
        <f t="shared" si="44"/>
        <v>0</v>
      </c>
      <c r="W40" s="373">
        <f t="shared" si="44"/>
        <v>0</v>
      </c>
      <c r="X40" s="409"/>
      <c r="Y40" s="373">
        <f t="shared" ref="Y40" si="48">IF(E40="V2",1,0)</f>
        <v>1</v>
      </c>
      <c r="Z40" s="373">
        <f t="shared" ref="Z40" si="49">IF(E40="V3",1,0)</f>
        <v>0</v>
      </c>
    </row>
    <row r="41" spans="2:26" ht="27.6" x14ac:dyDescent="0.25">
      <c r="D41" s="107" t="str">
        <f t="shared" ref="D41" ca="1" si="50">CONCATENATE($A$1,".",N41)</f>
        <v>2.19</v>
      </c>
      <c r="E41" s="301" t="s">
        <v>26</v>
      </c>
      <c r="F41" s="299" t="s">
        <v>171</v>
      </c>
      <c r="G41" s="225"/>
      <c r="H41" s="225"/>
      <c r="I41" s="93" t="s">
        <v>47</v>
      </c>
      <c r="J41" s="16"/>
      <c r="L41" s="374">
        <f t="shared" ref="L41" si="51">IF(AND(OR(E41="V1",E41="V2",E41="V3"),G41=""),1,0)</f>
        <v>1</v>
      </c>
      <c r="M41" s="374">
        <f t="shared" ref="M41" si="52">IF(OR(AND(E41="V1",G41="Ei"),(AND(E41="V1",G41="Osittain"))),1,0)</f>
        <v>0</v>
      </c>
      <c r="N41" s="415">
        <f ca="1">MAX(N$15:OFFSET(N41,-1,0))+1</f>
        <v>19</v>
      </c>
      <c r="P41" s="373">
        <f t="shared" ref="P41:W42" si="53">IF(AND($E41=P$2,$G41=P$3),1,0)</f>
        <v>0</v>
      </c>
      <c r="Q41" s="373">
        <f t="shared" si="53"/>
        <v>0</v>
      </c>
      <c r="R41" s="373">
        <f t="shared" si="53"/>
        <v>0</v>
      </c>
      <c r="S41" s="373">
        <f t="shared" si="53"/>
        <v>0</v>
      </c>
      <c r="T41" s="373">
        <f t="shared" si="53"/>
        <v>0</v>
      </c>
      <c r="U41" s="373">
        <f t="shared" si="53"/>
        <v>0</v>
      </c>
      <c r="V41" s="373">
        <f t="shared" si="53"/>
        <v>0</v>
      </c>
      <c r="W41" s="373">
        <f t="shared" si="53"/>
        <v>0</v>
      </c>
      <c r="X41" s="409"/>
      <c r="Y41" s="373">
        <f t="shared" ref="Y41" si="54">IF(E41="V2",1,0)</f>
        <v>0</v>
      </c>
      <c r="Z41" s="373">
        <f t="shared" ref="Z41" si="55">IF(E41="V3",1,0)</f>
        <v>1</v>
      </c>
    </row>
    <row r="42" spans="2:26" ht="27.6" x14ac:dyDescent="0.25">
      <c r="D42" s="107" t="str">
        <f ca="1">CONCATENATE($A$1,".",N42)</f>
        <v>2.20</v>
      </c>
      <c r="E42" s="301" t="s">
        <v>26</v>
      </c>
      <c r="F42" s="299" t="s">
        <v>171</v>
      </c>
      <c r="G42" s="225"/>
      <c r="H42" s="225"/>
      <c r="I42" s="93" t="s">
        <v>47</v>
      </c>
      <c r="J42" s="16"/>
      <c r="L42" s="374">
        <f>IF(AND(OR(E42="V1",E42="V2",E42="V3"),G42=""),1,0)</f>
        <v>1</v>
      </c>
      <c r="M42" s="374">
        <f>IF(OR(AND(E42="V1",G42="Ei"),(AND(E42="V1",G42="Osittain"))),1,0)</f>
        <v>0</v>
      </c>
      <c r="N42" s="415">
        <f ca="1">MAX(N$15:OFFSET(N42,-1,0))+1</f>
        <v>20</v>
      </c>
      <c r="P42" s="373">
        <f t="shared" si="53"/>
        <v>0</v>
      </c>
      <c r="Q42" s="373">
        <f t="shared" si="53"/>
        <v>0</v>
      </c>
      <c r="R42" s="373">
        <f t="shared" si="53"/>
        <v>0</v>
      </c>
      <c r="S42" s="373">
        <f t="shared" si="53"/>
        <v>0</v>
      </c>
      <c r="T42" s="373">
        <f t="shared" si="53"/>
        <v>0</v>
      </c>
      <c r="U42" s="373">
        <f t="shared" si="53"/>
        <v>0</v>
      </c>
      <c r="V42" s="373">
        <f t="shared" si="53"/>
        <v>0</v>
      </c>
      <c r="W42" s="373">
        <f t="shared" si="53"/>
        <v>0</v>
      </c>
      <c r="X42" s="409"/>
      <c r="Y42" s="373">
        <f>IF(E42="V2",1,0)</f>
        <v>0</v>
      </c>
      <c r="Z42" s="373">
        <f>IF(E42="V3",1,0)</f>
        <v>1</v>
      </c>
    </row>
    <row r="43" spans="2:26" ht="13.8" x14ac:dyDescent="0.25">
      <c r="C43" s="16"/>
      <c r="E43" s="16"/>
      <c r="G43" s="16"/>
      <c r="H43" s="16"/>
      <c r="I43" s="16"/>
      <c r="J43" s="16"/>
    </row>
    <row r="44" spans="2:26" ht="15.6" x14ac:dyDescent="0.3">
      <c r="B44" s="44" t="s">
        <v>172</v>
      </c>
      <c r="C44" s="102"/>
      <c r="F44" s="321"/>
      <c r="G44" s="46"/>
      <c r="H44" s="46"/>
      <c r="I44" s="21"/>
      <c r="J44" s="16"/>
      <c r="X44" s="409"/>
    </row>
    <row r="45" spans="2:26" ht="36" customHeight="1" x14ac:dyDescent="0.25">
      <c r="C45" s="16"/>
      <c r="E45" s="16"/>
      <c r="F45" s="458" t="s">
        <v>170</v>
      </c>
      <c r="G45" s="465"/>
      <c r="H45" s="465"/>
      <c r="I45" s="465"/>
      <c r="J45" s="16"/>
      <c r="X45" s="409"/>
    </row>
    <row r="46" spans="2:26" ht="16.5" customHeight="1" x14ac:dyDescent="0.25">
      <c r="B46" s="29"/>
      <c r="C46" s="16"/>
      <c r="D46" s="129"/>
      <c r="E46" s="97"/>
      <c r="F46" s="109" t="s">
        <v>44</v>
      </c>
      <c r="G46" s="105" t="s">
        <v>45</v>
      </c>
      <c r="H46" s="131" t="s">
        <v>160</v>
      </c>
      <c r="I46" s="109"/>
      <c r="J46" s="16"/>
      <c r="X46" s="409"/>
    </row>
    <row r="47" spans="2:26" ht="27.6" x14ac:dyDescent="0.25">
      <c r="D47" s="107" t="str">
        <f ca="1">CONCATENATE($A$1,".",N47)</f>
        <v>2.21</v>
      </c>
      <c r="E47" s="301" t="s">
        <v>23</v>
      </c>
      <c r="F47" s="299" t="s">
        <v>171</v>
      </c>
      <c r="G47" s="225"/>
      <c r="H47" s="225"/>
      <c r="I47" s="93" t="s">
        <v>47</v>
      </c>
      <c r="J47" s="16"/>
      <c r="L47" s="374">
        <f>IF(AND(OR(E47="V1",E47="V2",E47="V3"),G47=""),1,0)</f>
        <v>1</v>
      </c>
      <c r="M47" s="374">
        <f>IF(OR(AND(E47="V1",G47="Ei"),(AND(E47="V1",G47="Osittain"))),1,0)</f>
        <v>0</v>
      </c>
      <c r="N47" s="415">
        <f ca="1">MAX(N$15:OFFSET(N47,-1,0))+1</f>
        <v>21</v>
      </c>
      <c r="P47" s="373">
        <f t="shared" ref="P47:W48" si="56">IF(AND($E47=P$2,$G47=P$3),1,0)</f>
        <v>0</v>
      </c>
      <c r="Q47" s="373">
        <f t="shared" si="56"/>
        <v>0</v>
      </c>
      <c r="R47" s="373">
        <f t="shared" si="56"/>
        <v>0</v>
      </c>
      <c r="S47" s="373">
        <f t="shared" si="56"/>
        <v>0</v>
      </c>
      <c r="T47" s="373">
        <f t="shared" si="56"/>
        <v>0</v>
      </c>
      <c r="U47" s="373">
        <f t="shared" si="56"/>
        <v>0</v>
      </c>
      <c r="V47" s="373">
        <f t="shared" si="56"/>
        <v>0</v>
      </c>
      <c r="W47" s="373">
        <f t="shared" si="56"/>
        <v>0</v>
      </c>
      <c r="X47" s="409"/>
      <c r="Y47" s="373">
        <f t="shared" ref="Y47:Y61" si="57">IF(E47="V2",1,0)</f>
        <v>0</v>
      </c>
      <c r="Z47" s="373">
        <f t="shared" ref="Z47:Z61" si="58">IF(E47="V3",1,0)</f>
        <v>0</v>
      </c>
    </row>
    <row r="48" spans="2:26" ht="27.6" x14ac:dyDescent="0.25">
      <c r="D48" s="107" t="str">
        <f ca="1">CONCATENATE($A$1,".",N48)</f>
        <v>2.22</v>
      </c>
      <c r="E48" s="301" t="s">
        <v>23</v>
      </c>
      <c r="F48" s="299" t="s">
        <v>171</v>
      </c>
      <c r="G48" s="225"/>
      <c r="H48" s="225"/>
      <c r="I48" s="93" t="s">
        <v>47</v>
      </c>
      <c r="J48" s="16"/>
      <c r="L48" s="374">
        <f>IF(AND(OR(E48="V1",E48="V2",E48="V3"),G48=""),1,0)</f>
        <v>1</v>
      </c>
      <c r="M48" s="374">
        <f>IF(OR(AND(E48="V1",G48="Ei"),(AND(E48="V1",G48="Osittain"))),1,0)</f>
        <v>0</v>
      </c>
      <c r="N48" s="415">
        <f ca="1">MAX(N$15:OFFSET(N48,-1,0))+1</f>
        <v>22</v>
      </c>
      <c r="P48" s="373">
        <f t="shared" si="56"/>
        <v>0</v>
      </c>
      <c r="Q48" s="373">
        <f t="shared" si="56"/>
        <v>0</v>
      </c>
      <c r="R48" s="373">
        <f t="shared" si="56"/>
        <v>0</v>
      </c>
      <c r="S48" s="373">
        <f t="shared" si="56"/>
        <v>0</v>
      </c>
      <c r="T48" s="373">
        <f t="shared" si="56"/>
        <v>0</v>
      </c>
      <c r="U48" s="373">
        <f t="shared" si="56"/>
        <v>0</v>
      </c>
      <c r="V48" s="373">
        <f t="shared" si="56"/>
        <v>0</v>
      </c>
      <c r="W48" s="373">
        <f t="shared" si="56"/>
        <v>0</v>
      </c>
      <c r="X48" s="409"/>
      <c r="Y48" s="373">
        <f t="shared" ref="Y48" si="59">IF(E48="V2",1,0)</f>
        <v>0</v>
      </c>
      <c r="Z48" s="373">
        <f t="shared" ref="Z48" si="60">IF(E48="V3",1,0)</f>
        <v>0</v>
      </c>
    </row>
    <row r="49" spans="2:26" ht="27.6" x14ac:dyDescent="0.25">
      <c r="D49" s="107" t="str">
        <f t="shared" ref="D49" ca="1" si="61">CONCATENATE($A$1,".",N49)</f>
        <v>2.23</v>
      </c>
      <c r="E49" s="224" t="s">
        <v>23</v>
      </c>
      <c r="F49" s="299" t="s">
        <v>171</v>
      </c>
      <c r="G49" s="225"/>
      <c r="H49" s="225"/>
      <c r="I49" s="93" t="s">
        <v>47</v>
      </c>
      <c r="J49" s="16"/>
      <c r="L49" s="374">
        <f t="shared" ref="L49" si="62">IF(AND(OR(E49="V1",E49="V2",E49="V3"),G49=""),1,0)</f>
        <v>1</v>
      </c>
      <c r="M49" s="374">
        <f t="shared" ref="M49" si="63">IF(OR(AND(E49="V1",G49="Ei"),(AND(E49="V1",G49="Osittain"))),1,0)</f>
        <v>0</v>
      </c>
      <c r="N49" s="415">
        <f ca="1">MAX(N$15:OFFSET(N49,-1,0))+1</f>
        <v>23</v>
      </c>
      <c r="P49" s="373">
        <f t="shared" ref="P49:W61" si="64">IF(AND($E49=P$2,$G49=P$3),1,0)</f>
        <v>0</v>
      </c>
      <c r="Q49" s="373">
        <f t="shared" si="64"/>
        <v>0</v>
      </c>
      <c r="R49" s="373">
        <f t="shared" si="64"/>
        <v>0</v>
      </c>
      <c r="S49" s="373">
        <f t="shared" si="64"/>
        <v>0</v>
      </c>
      <c r="T49" s="373">
        <f t="shared" si="64"/>
        <v>0</v>
      </c>
      <c r="U49" s="373">
        <f t="shared" si="64"/>
        <v>0</v>
      </c>
      <c r="V49" s="373">
        <f t="shared" si="64"/>
        <v>0</v>
      </c>
      <c r="W49" s="373">
        <f t="shared" si="64"/>
        <v>0</v>
      </c>
      <c r="X49" s="409"/>
      <c r="Y49" s="373">
        <f t="shared" si="57"/>
        <v>0</v>
      </c>
      <c r="Z49" s="373">
        <f t="shared" si="58"/>
        <v>0</v>
      </c>
    </row>
    <row r="50" spans="2:26" ht="27.6" x14ac:dyDescent="0.25">
      <c r="D50" s="107" t="str">
        <f t="shared" ref="D50" ca="1" si="65">CONCATENATE($A$1,".",N50)</f>
        <v>2.24</v>
      </c>
      <c r="E50" s="224" t="s">
        <v>23</v>
      </c>
      <c r="F50" s="299" t="s">
        <v>171</v>
      </c>
      <c r="G50" s="225"/>
      <c r="H50" s="225"/>
      <c r="I50" s="93" t="s">
        <v>47</v>
      </c>
      <c r="J50" s="16"/>
      <c r="L50" s="374">
        <f t="shared" ref="L50" si="66">IF(AND(OR(E50="V1",E50="V2",E50="V3"),G50=""),1,0)</f>
        <v>1</v>
      </c>
      <c r="M50" s="374">
        <f t="shared" ref="M50" si="67">IF(OR(AND(E50="V1",G50="Ei"),(AND(E50="V1",G50="Osittain"))),1,0)</f>
        <v>0</v>
      </c>
      <c r="N50" s="415">
        <f ca="1">MAX(N$15:OFFSET(N50,-1,0))+1</f>
        <v>24</v>
      </c>
      <c r="P50" s="373">
        <f t="shared" si="64"/>
        <v>0</v>
      </c>
      <c r="Q50" s="373">
        <f t="shared" si="64"/>
        <v>0</v>
      </c>
      <c r="R50" s="373">
        <f t="shared" si="64"/>
        <v>0</v>
      </c>
      <c r="S50" s="373">
        <f t="shared" si="64"/>
        <v>0</v>
      </c>
      <c r="T50" s="373">
        <f t="shared" si="64"/>
        <v>0</v>
      </c>
      <c r="U50" s="373">
        <f t="shared" si="64"/>
        <v>0</v>
      </c>
      <c r="V50" s="373">
        <f t="shared" si="64"/>
        <v>0</v>
      </c>
      <c r="W50" s="373">
        <f t="shared" si="64"/>
        <v>0</v>
      </c>
      <c r="X50" s="409"/>
      <c r="Y50" s="373">
        <f t="shared" si="57"/>
        <v>0</v>
      </c>
      <c r="Z50" s="373">
        <f t="shared" si="58"/>
        <v>0</v>
      </c>
    </row>
    <row r="51" spans="2:26" ht="27.6" x14ac:dyDescent="0.25">
      <c r="D51" s="107" t="str">
        <f t="shared" ref="D51" ca="1" si="68">CONCATENATE($A$1,".",N51)</f>
        <v>2.25</v>
      </c>
      <c r="E51" s="224" t="s">
        <v>23</v>
      </c>
      <c r="F51" s="299" t="s">
        <v>171</v>
      </c>
      <c r="G51" s="225"/>
      <c r="H51" s="225"/>
      <c r="I51" s="93" t="s">
        <v>47</v>
      </c>
      <c r="J51" s="16"/>
      <c r="L51" s="374">
        <f t="shared" ref="L51" si="69">IF(AND(OR(E51="V1",E51="V2",E51="V3"),G51=""),1,0)</f>
        <v>1</v>
      </c>
      <c r="M51" s="374">
        <f t="shared" ref="M51" si="70">IF(OR(AND(E51="V1",G51="Ei"),(AND(E51="V1",G51="Osittain"))),1,0)</f>
        <v>0</v>
      </c>
      <c r="N51" s="415">
        <f ca="1">MAX(N$15:OFFSET(N51,-1,0))+1</f>
        <v>25</v>
      </c>
      <c r="P51" s="373">
        <f t="shared" si="64"/>
        <v>0</v>
      </c>
      <c r="Q51" s="373">
        <f t="shared" si="64"/>
        <v>0</v>
      </c>
      <c r="R51" s="373">
        <f t="shared" si="64"/>
        <v>0</v>
      </c>
      <c r="S51" s="373">
        <f t="shared" si="64"/>
        <v>0</v>
      </c>
      <c r="T51" s="373">
        <f t="shared" si="64"/>
        <v>0</v>
      </c>
      <c r="U51" s="373">
        <f t="shared" si="64"/>
        <v>0</v>
      </c>
      <c r="V51" s="373">
        <f t="shared" si="64"/>
        <v>0</v>
      </c>
      <c r="W51" s="373">
        <f t="shared" si="64"/>
        <v>0</v>
      </c>
      <c r="X51" s="409"/>
      <c r="Y51" s="373">
        <f t="shared" si="57"/>
        <v>0</v>
      </c>
      <c r="Z51" s="373">
        <f t="shared" si="58"/>
        <v>0</v>
      </c>
    </row>
    <row r="52" spans="2:26" ht="27.6" x14ac:dyDescent="0.25">
      <c r="D52" s="107" t="str">
        <f t="shared" ref="D52:D55" ca="1" si="71">CONCATENATE($A$1,".",N52)</f>
        <v>2.26</v>
      </c>
      <c r="E52" s="224" t="s">
        <v>23</v>
      </c>
      <c r="F52" s="299" t="s">
        <v>171</v>
      </c>
      <c r="G52" s="225"/>
      <c r="H52" s="225"/>
      <c r="I52" s="93" t="s">
        <v>47</v>
      </c>
      <c r="J52" s="16"/>
      <c r="L52" s="374">
        <f t="shared" ref="L52:L55" si="72">IF(AND(OR(E52="V1",E52="V2",E52="V3"),G52=""),1,0)</f>
        <v>1</v>
      </c>
      <c r="M52" s="374">
        <f t="shared" ref="M52:M55" si="73">IF(OR(AND(E52="V1",G52="Ei"),(AND(E52="V1",G52="Osittain"))),1,0)</f>
        <v>0</v>
      </c>
      <c r="N52" s="415">
        <f ca="1">MAX(N$15:OFFSET(N52,-1,0))+1</f>
        <v>26</v>
      </c>
      <c r="P52" s="373">
        <f t="shared" si="64"/>
        <v>0</v>
      </c>
      <c r="Q52" s="373">
        <f t="shared" si="64"/>
        <v>0</v>
      </c>
      <c r="R52" s="373">
        <f t="shared" si="64"/>
        <v>0</v>
      </c>
      <c r="S52" s="373">
        <f t="shared" si="64"/>
        <v>0</v>
      </c>
      <c r="T52" s="373">
        <f t="shared" si="64"/>
        <v>0</v>
      </c>
      <c r="U52" s="373">
        <f t="shared" si="64"/>
        <v>0</v>
      </c>
      <c r="V52" s="373">
        <f t="shared" si="64"/>
        <v>0</v>
      </c>
      <c r="W52" s="373">
        <f t="shared" si="64"/>
        <v>0</v>
      </c>
      <c r="X52" s="409"/>
      <c r="Y52" s="373">
        <f t="shared" si="57"/>
        <v>0</v>
      </c>
      <c r="Z52" s="373">
        <f t="shared" si="58"/>
        <v>0</v>
      </c>
    </row>
    <row r="53" spans="2:26" ht="27.6" x14ac:dyDescent="0.25">
      <c r="D53" s="107" t="str">
        <f t="shared" ref="D53" ca="1" si="74">CONCATENATE($A$1,".",N53)</f>
        <v>2.27</v>
      </c>
      <c r="E53" s="224" t="s">
        <v>23</v>
      </c>
      <c r="F53" s="299" t="s">
        <v>171</v>
      </c>
      <c r="G53" s="225"/>
      <c r="H53" s="225"/>
      <c r="I53" s="93" t="s">
        <v>47</v>
      </c>
      <c r="J53" s="16"/>
      <c r="L53" s="374">
        <f t="shared" ref="L53" si="75">IF(AND(OR(E53="V1",E53="V2",E53="V3"),G53=""),1,0)</f>
        <v>1</v>
      </c>
      <c r="M53" s="374">
        <f t="shared" ref="M53" si="76">IF(OR(AND(E53="V1",G53="Ei"),(AND(E53="V1",G53="Osittain"))),1,0)</f>
        <v>0</v>
      </c>
      <c r="N53" s="415">
        <f ca="1">MAX(N$15:OFFSET(N53,-1,0))+1</f>
        <v>27</v>
      </c>
      <c r="P53" s="373">
        <f t="shared" si="64"/>
        <v>0</v>
      </c>
      <c r="Q53" s="373">
        <f t="shared" si="64"/>
        <v>0</v>
      </c>
      <c r="R53" s="373">
        <f t="shared" si="64"/>
        <v>0</v>
      </c>
      <c r="S53" s="373">
        <f t="shared" si="64"/>
        <v>0</v>
      </c>
      <c r="T53" s="373">
        <f t="shared" si="64"/>
        <v>0</v>
      </c>
      <c r="U53" s="373">
        <f t="shared" si="64"/>
        <v>0</v>
      </c>
      <c r="V53" s="373">
        <f t="shared" si="64"/>
        <v>0</v>
      </c>
      <c r="W53" s="373">
        <f t="shared" si="64"/>
        <v>0</v>
      </c>
      <c r="X53" s="409"/>
      <c r="Y53" s="373">
        <f t="shared" si="57"/>
        <v>0</v>
      </c>
      <c r="Z53" s="373">
        <f t="shared" si="58"/>
        <v>0</v>
      </c>
    </row>
    <row r="54" spans="2:26" ht="27.6" x14ac:dyDescent="0.25">
      <c r="D54" s="107" t="str">
        <f t="shared" ca="1" si="71"/>
        <v>2.28</v>
      </c>
      <c r="E54" s="224" t="s">
        <v>23</v>
      </c>
      <c r="F54" s="299" t="s">
        <v>171</v>
      </c>
      <c r="G54" s="225"/>
      <c r="H54" s="225"/>
      <c r="I54" s="93" t="s">
        <v>47</v>
      </c>
      <c r="J54" s="16"/>
      <c r="L54" s="374">
        <f t="shared" si="72"/>
        <v>1</v>
      </c>
      <c r="M54" s="374">
        <f t="shared" si="73"/>
        <v>0</v>
      </c>
      <c r="N54" s="415">
        <f ca="1">MAX(N$15:OFFSET(N54,-1,0))+1</f>
        <v>28</v>
      </c>
      <c r="P54" s="373">
        <f t="shared" si="64"/>
        <v>0</v>
      </c>
      <c r="Q54" s="373">
        <f t="shared" si="64"/>
        <v>0</v>
      </c>
      <c r="R54" s="373">
        <f t="shared" si="64"/>
        <v>0</v>
      </c>
      <c r="S54" s="373">
        <f t="shared" si="64"/>
        <v>0</v>
      </c>
      <c r="T54" s="373">
        <f t="shared" si="64"/>
        <v>0</v>
      </c>
      <c r="U54" s="373">
        <f t="shared" si="64"/>
        <v>0</v>
      </c>
      <c r="V54" s="373">
        <f t="shared" si="64"/>
        <v>0</v>
      </c>
      <c r="W54" s="373">
        <f t="shared" si="64"/>
        <v>0</v>
      </c>
      <c r="X54" s="409"/>
      <c r="Y54" s="373">
        <f t="shared" si="57"/>
        <v>0</v>
      </c>
      <c r="Z54" s="373">
        <f t="shared" si="58"/>
        <v>0</v>
      </c>
    </row>
    <row r="55" spans="2:26" ht="27.6" x14ac:dyDescent="0.25">
      <c r="D55" s="107" t="str">
        <f t="shared" ca="1" si="71"/>
        <v>2.29</v>
      </c>
      <c r="E55" s="224" t="s">
        <v>23</v>
      </c>
      <c r="F55" s="299" t="s">
        <v>171</v>
      </c>
      <c r="G55" s="225"/>
      <c r="H55" s="225"/>
      <c r="I55" s="93" t="s">
        <v>47</v>
      </c>
      <c r="J55" s="16"/>
      <c r="L55" s="374">
        <f t="shared" si="72"/>
        <v>1</v>
      </c>
      <c r="M55" s="374">
        <f t="shared" si="73"/>
        <v>0</v>
      </c>
      <c r="N55" s="415">
        <f ca="1">MAX(N$15:OFFSET(N55,-1,0))+1</f>
        <v>29</v>
      </c>
      <c r="P55" s="373">
        <f t="shared" si="64"/>
        <v>0</v>
      </c>
      <c r="Q55" s="373">
        <f t="shared" si="64"/>
        <v>0</v>
      </c>
      <c r="R55" s="373">
        <f t="shared" si="64"/>
        <v>0</v>
      </c>
      <c r="S55" s="373">
        <f t="shared" si="64"/>
        <v>0</v>
      </c>
      <c r="T55" s="373">
        <f t="shared" si="64"/>
        <v>0</v>
      </c>
      <c r="U55" s="373">
        <f t="shared" si="64"/>
        <v>0</v>
      </c>
      <c r="V55" s="373">
        <f t="shared" si="64"/>
        <v>0</v>
      </c>
      <c r="W55" s="373">
        <f t="shared" si="64"/>
        <v>0</v>
      </c>
      <c r="X55" s="409"/>
      <c r="Y55" s="373">
        <f t="shared" si="57"/>
        <v>0</v>
      </c>
      <c r="Z55" s="373">
        <f t="shared" si="58"/>
        <v>0</v>
      </c>
    </row>
    <row r="56" spans="2:26" ht="27.6" x14ac:dyDescent="0.25">
      <c r="D56" s="107" t="str">
        <f t="shared" ref="D56:D57" ca="1" si="77">CONCATENATE($A$1,".",N56)</f>
        <v>2.30</v>
      </c>
      <c r="E56" s="224" t="s">
        <v>25</v>
      </c>
      <c r="F56" s="299" t="s">
        <v>171</v>
      </c>
      <c r="G56" s="225"/>
      <c r="H56" s="225"/>
      <c r="I56" s="93" t="s">
        <v>47</v>
      </c>
      <c r="J56" s="16"/>
      <c r="L56" s="374">
        <f t="shared" ref="L56:L57" si="78">IF(AND(OR(E56="V1",E56="V2",E56="V3"),G56=""),1,0)</f>
        <v>1</v>
      </c>
      <c r="M56" s="374">
        <f t="shared" ref="M56" si="79">IF(OR(AND(E56="V1",G56="Ei"),(AND(E56="V1",G56="Osittain"))),1,0)</f>
        <v>0</v>
      </c>
      <c r="N56" s="415">
        <f ca="1">MAX(N$15:OFFSET(N56,-1,0))+1</f>
        <v>30</v>
      </c>
      <c r="P56" s="373">
        <f t="shared" si="64"/>
        <v>0</v>
      </c>
      <c r="Q56" s="373">
        <f t="shared" si="64"/>
        <v>0</v>
      </c>
      <c r="R56" s="373">
        <f t="shared" si="64"/>
        <v>0</v>
      </c>
      <c r="S56" s="373">
        <f t="shared" si="64"/>
        <v>0</v>
      </c>
      <c r="T56" s="373">
        <f t="shared" si="64"/>
        <v>0</v>
      </c>
      <c r="U56" s="373">
        <f t="shared" si="64"/>
        <v>0</v>
      </c>
      <c r="V56" s="373">
        <f t="shared" si="64"/>
        <v>0</v>
      </c>
      <c r="W56" s="373">
        <f t="shared" si="64"/>
        <v>0</v>
      </c>
      <c r="X56" s="409"/>
      <c r="Y56" s="373">
        <f t="shared" si="57"/>
        <v>1</v>
      </c>
      <c r="Z56" s="373">
        <f t="shared" si="58"/>
        <v>0</v>
      </c>
    </row>
    <row r="57" spans="2:26" ht="27.6" x14ac:dyDescent="0.25">
      <c r="B57" s="29"/>
      <c r="D57" s="107" t="str">
        <f t="shared" ca="1" si="77"/>
        <v>2.31</v>
      </c>
      <c r="E57" s="224" t="s">
        <v>25</v>
      </c>
      <c r="F57" s="299" t="s">
        <v>171</v>
      </c>
      <c r="G57" s="225"/>
      <c r="H57" s="225"/>
      <c r="I57" s="93" t="s">
        <v>47</v>
      </c>
      <c r="J57" s="16"/>
      <c r="L57" s="374">
        <f t="shared" si="78"/>
        <v>1</v>
      </c>
      <c r="M57" s="374">
        <f>IF(OR(AND(E57="V1",G57="Ei"),(AND(E57="V1",G57="Osittain"))),1,0)</f>
        <v>0</v>
      </c>
      <c r="N57" s="415">
        <f ca="1">MAX(N$15:OFFSET(N57,-1,0))+1</f>
        <v>31</v>
      </c>
      <c r="P57" s="373">
        <f t="shared" si="64"/>
        <v>0</v>
      </c>
      <c r="Q57" s="373">
        <f t="shared" si="64"/>
        <v>0</v>
      </c>
      <c r="R57" s="373">
        <f t="shared" si="64"/>
        <v>0</v>
      </c>
      <c r="S57" s="373">
        <f t="shared" si="64"/>
        <v>0</v>
      </c>
      <c r="T57" s="373">
        <f t="shared" si="64"/>
        <v>0</v>
      </c>
      <c r="U57" s="373">
        <f t="shared" si="64"/>
        <v>0</v>
      </c>
      <c r="V57" s="373">
        <f t="shared" si="64"/>
        <v>0</v>
      </c>
      <c r="W57" s="373">
        <f t="shared" si="64"/>
        <v>0</v>
      </c>
      <c r="X57" s="409"/>
      <c r="Y57" s="373">
        <f t="shared" si="57"/>
        <v>1</v>
      </c>
      <c r="Z57" s="373">
        <f t="shared" si="58"/>
        <v>0</v>
      </c>
    </row>
    <row r="58" spans="2:26" ht="27.6" x14ac:dyDescent="0.25">
      <c r="D58" s="107" t="str">
        <f ca="1">CONCATENATE($A$1,".",N58)</f>
        <v>2.32</v>
      </c>
      <c r="E58" s="224" t="s">
        <v>25</v>
      </c>
      <c r="F58" s="299" t="s">
        <v>171</v>
      </c>
      <c r="G58" s="225"/>
      <c r="H58" s="225"/>
      <c r="I58" s="93" t="s">
        <v>47</v>
      </c>
      <c r="J58" s="16"/>
      <c r="L58" s="374">
        <f>IF(AND(OR(E58="V1",E58="V2",E58="V3"),G58=""),1,0)</f>
        <v>1</v>
      </c>
      <c r="M58" s="374">
        <f>IF(OR(AND(E58="V1",G58="Ei"),(AND(E58="V1",G58="Osittain"))),1,0)</f>
        <v>0</v>
      </c>
      <c r="N58" s="415">
        <f ca="1">MAX(N$15:OFFSET(N58,-1,0))+1</f>
        <v>32</v>
      </c>
      <c r="P58" s="373">
        <f t="shared" si="64"/>
        <v>0</v>
      </c>
      <c r="Q58" s="373">
        <f t="shared" si="64"/>
        <v>0</v>
      </c>
      <c r="R58" s="373">
        <f t="shared" si="64"/>
        <v>0</v>
      </c>
      <c r="S58" s="373">
        <f t="shared" si="64"/>
        <v>0</v>
      </c>
      <c r="T58" s="373">
        <f t="shared" si="64"/>
        <v>0</v>
      </c>
      <c r="U58" s="373">
        <f t="shared" si="64"/>
        <v>0</v>
      </c>
      <c r="V58" s="373">
        <f t="shared" si="64"/>
        <v>0</v>
      </c>
      <c r="W58" s="373">
        <f t="shared" si="64"/>
        <v>0</v>
      </c>
      <c r="X58" s="409"/>
      <c r="Y58" s="373">
        <f t="shared" si="57"/>
        <v>1</v>
      </c>
      <c r="Z58" s="373">
        <f t="shared" si="58"/>
        <v>0</v>
      </c>
    </row>
    <row r="59" spans="2:26" ht="27.6" x14ac:dyDescent="0.25">
      <c r="D59" s="107" t="str">
        <f ca="1">CONCATENATE($A$1,".",N59)</f>
        <v>2.33</v>
      </c>
      <c r="E59" s="224" t="s">
        <v>25</v>
      </c>
      <c r="F59" s="299" t="s">
        <v>171</v>
      </c>
      <c r="G59" s="225"/>
      <c r="H59" s="225"/>
      <c r="I59" s="93" t="s">
        <v>47</v>
      </c>
      <c r="J59" s="16"/>
      <c r="L59" s="374">
        <f>IF(AND(OR(E59="V1",E59="V2",E59="V3"),G59=""),1,0)</f>
        <v>1</v>
      </c>
      <c r="M59" s="374">
        <f>IF(OR(AND(E59="V1",G59="Ei"),(AND(E59="V1",G59="Osittain"))),1,0)</f>
        <v>0</v>
      </c>
      <c r="N59" s="415">
        <f ca="1">MAX(N$15:OFFSET(N59,-1,0))+1</f>
        <v>33</v>
      </c>
      <c r="P59" s="373">
        <f t="shared" si="64"/>
        <v>0</v>
      </c>
      <c r="Q59" s="373">
        <f t="shared" si="64"/>
        <v>0</v>
      </c>
      <c r="R59" s="373">
        <f t="shared" si="64"/>
        <v>0</v>
      </c>
      <c r="S59" s="373">
        <f t="shared" si="64"/>
        <v>0</v>
      </c>
      <c r="T59" s="373">
        <f t="shared" si="64"/>
        <v>0</v>
      </c>
      <c r="U59" s="373">
        <f t="shared" si="64"/>
        <v>0</v>
      </c>
      <c r="V59" s="373">
        <f t="shared" si="64"/>
        <v>0</v>
      </c>
      <c r="W59" s="373">
        <f t="shared" si="64"/>
        <v>0</v>
      </c>
      <c r="X59" s="409"/>
      <c r="Y59" s="373">
        <f t="shared" ref="Y59" si="80">IF(E59="V2",1,0)</f>
        <v>1</v>
      </c>
      <c r="Z59" s="373">
        <f t="shared" ref="Z59" si="81">IF(E59="V3",1,0)</f>
        <v>0</v>
      </c>
    </row>
    <row r="60" spans="2:26" ht="27.6" x14ac:dyDescent="0.25">
      <c r="D60" s="107" t="str">
        <f ca="1">CONCATENATE($A$1,".",N60)</f>
        <v>2.34</v>
      </c>
      <c r="E60" s="224" t="s">
        <v>25</v>
      </c>
      <c r="F60" s="299" t="s">
        <v>171</v>
      </c>
      <c r="G60" s="225"/>
      <c r="H60" s="225"/>
      <c r="I60" s="93" t="s">
        <v>47</v>
      </c>
      <c r="J60" s="16"/>
      <c r="K60" s="438"/>
      <c r="L60" s="374">
        <f>IF(AND(OR(E60="V1",E60="V2",E60="V3"),G60=""),1,0)</f>
        <v>1</v>
      </c>
      <c r="M60" s="374">
        <f t="shared" ref="M60:M61" si="82">IF(OR(AND(E60="V1",G60="Ei"),(AND(E60="V1",G60="Osittain"))),1,0)</f>
        <v>0</v>
      </c>
      <c r="N60" s="415">
        <f ca="1">MAX(N$15:OFFSET(N60,-1,0))+1</f>
        <v>34</v>
      </c>
      <c r="P60" s="373">
        <f t="shared" si="64"/>
        <v>0</v>
      </c>
      <c r="Q60" s="373">
        <f t="shared" si="64"/>
        <v>0</v>
      </c>
      <c r="R60" s="373">
        <f t="shared" si="64"/>
        <v>0</v>
      </c>
      <c r="S60" s="373">
        <f t="shared" si="64"/>
        <v>0</v>
      </c>
      <c r="T60" s="373">
        <f t="shared" si="64"/>
        <v>0</v>
      </c>
      <c r="U60" s="373">
        <f t="shared" si="64"/>
        <v>0</v>
      </c>
      <c r="V60" s="373">
        <f t="shared" si="64"/>
        <v>0</v>
      </c>
      <c r="W60" s="373">
        <f t="shared" si="64"/>
        <v>0</v>
      </c>
      <c r="X60" s="409"/>
      <c r="Y60" s="373">
        <f t="shared" si="57"/>
        <v>1</v>
      </c>
      <c r="Z60" s="373">
        <f t="shared" si="58"/>
        <v>0</v>
      </c>
    </row>
    <row r="61" spans="2:26" ht="27.6" x14ac:dyDescent="0.25">
      <c r="D61" s="107" t="str">
        <f t="shared" ref="D61" ca="1" si="83">CONCATENATE($A$1,".",N61)</f>
        <v>2.35</v>
      </c>
      <c r="E61" s="224" t="s">
        <v>25</v>
      </c>
      <c r="F61" s="299" t="s">
        <v>171</v>
      </c>
      <c r="G61" s="225"/>
      <c r="H61" s="225"/>
      <c r="I61" s="93" t="s">
        <v>47</v>
      </c>
      <c r="J61" s="16"/>
      <c r="L61" s="374">
        <f t="shared" ref="L61" si="84">IF(AND(OR(E61="V1",E61="V2",E61="V3"),G61=""),1,0)</f>
        <v>1</v>
      </c>
      <c r="M61" s="374">
        <f t="shared" si="82"/>
        <v>0</v>
      </c>
      <c r="N61" s="415">
        <f ca="1">MAX(N$15:OFFSET(N61,-1,0))+1</f>
        <v>35</v>
      </c>
      <c r="P61" s="373">
        <f t="shared" si="64"/>
        <v>0</v>
      </c>
      <c r="Q61" s="373">
        <f t="shared" si="64"/>
        <v>0</v>
      </c>
      <c r="R61" s="373">
        <f t="shared" si="64"/>
        <v>0</v>
      </c>
      <c r="S61" s="373">
        <f t="shared" si="64"/>
        <v>0</v>
      </c>
      <c r="T61" s="373">
        <f t="shared" si="64"/>
        <v>0</v>
      </c>
      <c r="U61" s="373">
        <f t="shared" si="64"/>
        <v>0</v>
      </c>
      <c r="V61" s="373">
        <f t="shared" si="64"/>
        <v>0</v>
      </c>
      <c r="W61" s="373">
        <f t="shared" si="64"/>
        <v>0</v>
      </c>
      <c r="X61" s="409"/>
      <c r="Y61" s="373">
        <f t="shared" si="57"/>
        <v>1</v>
      </c>
      <c r="Z61" s="373">
        <f t="shared" si="58"/>
        <v>0</v>
      </c>
    </row>
    <row r="62" spans="2:26" ht="13.8" x14ac:dyDescent="0.25">
      <c r="C62" s="16"/>
      <c r="E62" s="16"/>
      <c r="G62" s="16"/>
      <c r="H62" s="16"/>
      <c r="I62" s="16"/>
      <c r="J62" s="16"/>
      <c r="K62" s="438"/>
      <c r="N62" s="415"/>
      <c r="P62" s="373"/>
      <c r="X62" s="409"/>
    </row>
    <row r="63" spans="2:26" ht="15.6" x14ac:dyDescent="0.3">
      <c r="B63" s="44" t="s">
        <v>173</v>
      </c>
      <c r="C63" s="102"/>
      <c r="F63" s="321"/>
      <c r="G63" s="46"/>
      <c r="H63" s="46"/>
      <c r="I63" s="21"/>
      <c r="J63" s="16"/>
      <c r="N63" s="415"/>
      <c r="P63" s="373"/>
      <c r="X63" s="409"/>
    </row>
    <row r="64" spans="2:26" ht="33" customHeight="1" x14ac:dyDescent="0.25">
      <c r="C64" s="16"/>
      <c r="E64" s="16"/>
      <c r="F64" s="458" t="s">
        <v>170</v>
      </c>
      <c r="G64" s="465"/>
      <c r="H64" s="465"/>
      <c r="I64" s="465"/>
      <c r="J64" s="16"/>
      <c r="N64" s="415"/>
      <c r="P64" s="373"/>
      <c r="X64" s="409"/>
    </row>
    <row r="65" spans="2:26" ht="13.8" x14ac:dyDescent="0.25">
      <c r="B65" s="29"/>
      <c r="C65" s="16"/>
      <c r="D65" s="129"/>
      <c r="E65" s="97"/>
      <c r="F65" s="109" t="s">
        <v>44</v>
      </c>
      <c r="G65" s="105" t="s">
        <v>45</v>
      </c>
      <c r="H65" s="131" t="s">
        <v>160</v>
      </c>
      <c r="I65" s="109"/>
      <c r="J65" s="16"/>
      <c r="N65" s="415"/>
      <c r="P65" s="373"/>
      <c r="X65" s="409"/>
    </row>
    <row r="66" spans="2:26" ht="27.6" x14ac:dyDescent="0.25">
      <c r="D66" s="107" t="str">
        <f t="shared" ref="D66" ca="1" si="85">CONCATENATE($A$1,".",N66)</f>
        <v>2.36</v>
      </c>
      <c r="E66" s="224" t="s">
        <v>23</v>
      </c>
      <c r="F66" s="299" t="s">
        <v>171</v>
      </c>
      <c r="G66" s="225"/>
      <c r="H66" s="225"/>
      <c r="I66" s="93" t="s">
        <v>47</v>
      </c>
      <c r="J66" s="16"/>
      <c r="L66" s="374">
        <f t="shared" ref="L66" si="86">IF(AND(OR(E66="V1",E66="V2",E66="V3"),G66=""),1,0)</f>
        <v>1</v>
      </c>
      <c r="M66" s="374">
        <f t="shared" ref="M66" si="87">IF(OR(AND(E66="V1",G66="Ei"),(AND(E66="V1",G66="Osittain"))),1,0)</f>
        <v>0</v>
      </c>
      <c r="N66" s="415">
        <f ca="1">MAX(N$15:OFFSET(N66,-1,0))+1</f>
        <v>36</v>
      </c>
      <c r="P66" s="373">
        <f t="shared" ref="P66:W69" si="88">IF(AND($E66=P$2,$G66=P$3),1,0)</f>
        <v>0</v>
      </c>
      <c r="Q66" s="373">
        <f t="shared" si="88"/>
        <v>0</v>
      </c>
      <c r="R66" s="373">
        <f t="shared" si="88"/>
        <v>0</v>
      </c>
      <c r="S66" s="373">
        <f t="shared" si="88"/>
        <v>0</v>
      </c>
      <c r="T66" s="373">
        <f t="shared" si="88"/>
        <v>0</v>
      </c>
      <c r="U66" s="373">
        <f t="shared" si="88"/>
        <v>0</v>
      </c>
      <c r="V66" s="373">
        <f t="shared" si="88"/>
        <v>0</v>
      </c>
      <c r="W66" s="373">
        <f t="shared" si="88"/>
        <v>0</v>
      </c>
      <c r="X66" s="409"/>
      <c r="Y66" s="373">
        <f t="shared" ref="Y66" si="89">IF(E66="V2",1,0)</f>
        <v>0</v>
      </c>
      <c r="Z66" s="373">
        <f t="shared" ref="Z66" si="90">IF(E66="V3",1,0)</f>
        <v>0</v>
      </c>
    </row>
    <row r="67" spans="2:26" ht="27.6" x14ac:dyDescent="0.25">
      <c r="D67" s="107" t="str">
        <f t="shared" ref="D67" ca="1" si="91">CONCATENATE($A$1,".",N67)</f>
        <v>2.37</v>
      </c>
      <c r="E67" s="224" t="s">
        <v>23</v>
      </c>
      <c r="F67" s="299" t="s">
        <v>171</v>
      </c>
      <c r="G67" s="225"/>
      <c r="H67" s="225"/>
      <c r="I67" s="93" t="s">
        <v>47</v>
      </c>
      <c r="J67" s="16"/>
      <c r="L67" s="374">
        <f t="shared" ref="L67" si="92">IF(AND(OR(E67="V1",E67="V2",E67="V3"),G67=""),1,0)</f>
        <v>1</v>
      </c>
      <c r="M67" s="374">
        <f t="shared" ref="M67" si="93">IF(OR(AND(E67="V1",G67="Ei"),(AND(E67="V1",G67="Osittain"))),1,0)</f>
        <v>0</v>
      </c>
      <c r="N67" s="415">
        <f ca="1">MAX(N$15:OFFSET(N67,-1,0))+1</f>
        <v>37</v>
      </c>
      <c r="P67" s="373">
        <f t="shared" si="88"/>
        <v>0</v>
      </c>
      <c r="Q67" s="373">
        <f t="shared" si="88"/>
        <v>0</v>
      </c>
      <c r="R67" s="373">
        <f t="shared" si="88"/>
        <v>0</v>
      </c>
      <c r="S67" s="373">
        <f t="shared" si="88"/>
        <v>0</v>
      </c>
      <c r="T67" s="373">
        <f t="shared" si="88"/>
        <v>0</v>
      </c>
      <c r="U67" s="373">
        <f t="shared" si="88"/>
        <v>0</v>
      </c>
      <c r="V67" s="373">
        <f t="shared" si="88"/>
        <v>0</v>
      </c>
      <c r="W67" s="373">
        <f t="shared" si="88"/>
        <v>0</v>
      </c>
      <c r="X67" s="409"/>
      <c r="Y67" s="373">
        <f t="shared" ref="Y67" si="94">IF(E67="V2",1,0)</f>
        <v>0</v>
      </c>
      <c r="Z67" s="373">
        <f t="shared" ref="Z67" si="95">IF(E67="V3",1,0)</f>
        <v>0</v>
      </c>
    </row>
    <row r="68" spans="2:26" ht="27.6" x14ac:dyDescent="0.25">
      <c r="D68" s="107" t="str">
        <f t="shared" ref="D68" ca="1" si="96">CONCATENATE($A$1,".",N68)</f>
        <v>2.38</v>
      </c>
      <c r="E68" s="224" t="s">
        <v>23</v>
      </c>
      <c r="F68" s="299" t="s">
        <v>171</v>
      </c>
      <c r="G68" s="225"/>
      <c r="H68" s="225"/>
      <c r="I68" s="93" t="s">
        <v>47</v>
      </c>
      <c r="J68" s="16"/>
      <c r="L68" s="374">
        <f t="shared" ref="L68" si="97">IF(AND(OR(E68="V1",E68="V2",E68="V3"),G68=""),1,0)</f>
        <v>1</v>
      </c>
      <c r="M68" s="374">
        <f t="shared" ref="M68" si="98">IF(OR(AND(E68="V1",G68="Ei"),(AND(E68="V1",G68="Osittain"))),1,0)</f>
        <v>0</v>
      </c>
      <c r="N68" s="415">
        <f ca="1">MAX(N$15:OFFSET(N68,-1,0))+1</f>
        <v>38</v>
      </c>
      <c r="P68" s="373">
        <f t="shared" si="88"/>
        <v>0</v>
      </c>
      <c r="Q68" s="373">
        <f t="shared" si="88"/>
        <v>0</v>
      </c>
      <c r="R68" s="373">
        <f t="shared" si="88"/>
        <v>0</v>
      </c>
      <c r="S68" s="373">
        <f t="shared" si="88"/>
        <v>0</v>
      </c>
      <c r="T68" s="373">
        <f t="shared" si="88"/>
        <v>0</v>
      </c>
      <c r="U68" s="373">
        <f t="shared" si="88"/>
        <v>0</v>
      </c>
      <c r="V68" s="373">
        <f t="shared" si="88"/>
        <v>0</v>
      </c>
      <c r="W68" s="373">
        <f t="shared" si="88"/>
        <v>0</v>
      </c>
      <c r="X68" s="409"/>
      <c r="Y68" s="373">
        <f t="shared" ref="Y68" si="99">IF(E68="V2",1,0)</f>
        <v>0</v>
      </c>
      <c r="Z68" s="373">
        <f t="shared" ref="Z68" si="100">IF(E68="V3",1,0)</f>
        <v>0</v>
      </c>
    </row>
    <row r="69" spans="2:26" ht="27.6" x14ac:dyDescent="0.25">
      <c r="D69" s="107" t="str">
        <f t="shared" ref="D69" ca="1" si="101">CONCATENATE($A$1,".",N69)</f>
        <v>2.39</v>
      </c>
      <c r="E69" s="224" t="s">
        <v>23</v>
      </c>
      <c r="F69" s="299" t="s">
        <v>171</v>
      </c>
      <c r="G69" s="225"/>
      <c r="H69" s="225"/>
      <c r="I69" s="93" t="s">
        <v>47</v>
      </c>
      <c r="J69" s="16"/>
      <c r="L69" s="374">
        <f t="shared" ref="L69" si="102">IF(AND(OR(E69="V1",E69="V2",E69="V3"),G69=""),1,0)</f>
        <v>1</v>
      </c>
      <c r="M69" s="374">
        <f t="shared" ref="M69" si="103">IF(OR(AND(E69="V1",G69="Ei"),(AND(E69="V1",G69="Osittain"))),1,0)</f>
        <v>0</v>
      </c>
      <c r="N69" s="415">
        <f ca="1">MAX(N$15:OFFSET(N69,-1,0))+1</f>
        <v>39</v>
      </c>
      <c r="P69" s="373">
        <f t="shared" si="88"/>
        <v>0</v>
      </c>
      <c r="Q69" s="373">
        <f t="shared" si="88"/>
        <v>0</v>
      </c>
      <c r="R69" s="373">
        <f t="shared" si="88"/>
        <v>0</v>
      </c>
      <c r="S69" s="373">
        <f t="shared" si="88"/>
        <v>0</v>
      </c>
      <c r="T69" s="373">
        <f t="shared" si="88"/>
        <v>0</v>
      </c>
      <c r="U69" s="373">
        <f t="shared" si="88"/>
        <v>0</v>
      </c>
      <c r="V69" s="373">
        <f t="shared" si="88"/>
        <v>0</v>
      </c>
      <c r="W69" s="373">
        <f t="shared" si="88"/>
        <v>0</v>
      </c>
      <c r="X69" s="409"/>
      <c r="Y69" s="373">
        <f t="shared" ref="Y69" si="104">IF(E69="V2",1,0)</f>
        <v>0</v>
      </c>
      <c r="Z69" s="373">
        <f t="shared" ref="Z69" si="105">IF(E69="V3",1,0)</f>
        <v>0</v>
      </c>
    </row>
    <row r="70" spans="2:26" ht="27.6" x14ac:dyDescent="0.25">
      <c r="D70" s="107" t="str">
        <f t="shared" ref="D70" ca="1" si="106">CONCATENATE($A$1,".",N70)</f>
        <v>2.40</v>
      </c>
      <c r="E70" s="224" t="s">
        <v>23</v>
      </c>
      <c r="F70" s="299" t="s">
        <v>171</v>
      </c>
      <c r="G70" s="225"/>
      <c r="H70" s="225"/>
      <c r="I70" s="93" t="s">
        <v>47</v>
      </c>
      <c r="J70" s="16"/>
      <c r="L70" s="374">
        <f t="shared" ref="L70" si="107">IF(AND(OR(E70="V1",E70="V2",E70="V3"),G70=""),1,0)</f>
        <v>1</v>
      </c>
      <c r="M70" s="374">
        <f t="shared" ref="M70" si="108">IF(OR(AND(E70="V1",G70="Ei"),(AND(E70="V1",G70="Osittain"))),1,0)</f>
        <v>0</v>
      </c>
      <c r="N70" s="415">
        <f ca="1">MAX(N$15:OFFSET(N70,-1,0))+1</f>
        <v>40</v>
      </c>
      <c r="P70" s="373">
        <f t="shared" ref="P70:W71" si="109">IF(AND($E70=P$2,$G70=P$3),1,0)</f>
        <v>0</v>
      </c>
      <c r="Q70" s="373">
        <f t="shared" si="109"/>
        <v>0</v>
      </c>
      <c r="R70" s="373">
        <f t="shared" si="109"/>
        <v>0</v>
      </c>
      <c r="S70" s="373">
        <f t="shared" si="109"/>
        <v>0</v>
      </c>
      <c r="T70" s="373">
        <f t="shared" si="109"/>
        <v>0</v>
      </c>
      <c r="U70" s="373">
        <f t="shared" si="109"/>
        <v>0</v>
      </c>
      <c r="V70" s="373">
        <f t="shared" si="109"/>
        <v>0</v>
      </c>
      <c r="W70" s="373">
        <f t="shared" si="109"/>
        <v>0</v>
      </c>
      <c r="X70" s="409"/>
      <c r="Y70" s="373">
        <f t="shared" ref="Y70" si="110">IF(E70="V2",1,0)</f>
        <v>0</v>
      </c>
      <c r="Z70" s="373">
        <f t="shared" ref="Z70" si="111">IF(E70="V3",1,0)</f>
        <v>0</v>
      </c>
    </row>
    <row r="71" spans="2:26" ht="27.6" x14ac:dyDescent="0.25">
      <c r="D71" s="107" t="str">
        <f ca="1">CONCATENATE($A$1,".",N71)</f>
        <v>2.41</v>
      </c>
      <c r="E71" s="224" t="s">
        <v>23</v>
      </c>
      <c r="F71" s="299" t="s">
        <v>171</v>
      </c>
      <c r="G71" s="225"/>
      <c r="H71" s="225"/>
      <c r="I71" s="93" t="s">
        <v>47</v>
      </c>
      <c r="J71" s="16"/>
      <c r="L71" s="374">
        <f>IF(AND(OR(E71="V1",E71="V2",E71="V3"),G71=""),1,0)</f>
        <v>1</v>
      </c>
      <c r="M71" s="374">
        <f>IF(OR(AND(E71="V1",G71="Ei"),(AND(E71="V1",G71="Osittain"))),1,0)</f>
        <v>0</v>
      </c>
      <c r="N71" s="415">
        <f ca="1">MAX(N$15:OFFSET(N71,-1,0))+1</f>
        <v>41</v>
      </c>
      <c r="P71" s="373">
        <f t="shared" si="109"/>
        <v>0</v>
      </c>
      <c r="Q71" s="373">
        <f t="shared" si="109"/>
        <v>0</v>
      </c>
      <c r="R71" s="373">
        <f t="shared" si="109"/>
        <v>0</v>
      </c>
      <c r="S71" s="373">
        <f t="shared" si="109"/>
        <v>0</v>
      </c>
      <c r="T71" s="373">
        <f t="shared" si="109"/>
        <v>0</v>
      </c>
      <c r="U71" s="373">
        <f t="shared" si="109"/>
        <v>0</v>
      </c>
      <c r="V71" s="373">
        <f t="shared" si="109"/>
        <v>0</v>
      </c>
      <c r="W71" s="373">
        <f t="shared" si="109"/>
        <v>0</v>
      </c>
      <c r="X71" s="409"/>
      <c r="Y71" s="373">
        <f>IF(E71="V2",1,0)</f>
        <v>0</v>
      </c>
      <c r="Z71" s="373">
        <f>IF(E71="V3",1,0)</f>
        <v>0</v>
      </c>
    </row>
    <row r="72" spans="2:26" ht="27.6" x14ac:dyDescent="0.25">
      <c r="D72" s="107" t="str">
        <f t="shared" ref="D72" ca="1" si="112">CONCATENATE($A$1,".",N72)</f>
        <v>2.42</v>
      </c>
      <c r="E72" s="224" t="s">
        <v>23</v>
      </c>
      <c r="F72" s="299" t="s">
        <v>171</v>
      </c>
      <c r="G72" s="225"/>
      <c r="H72" s="225"/>
      <c r="I72" s="93" t="s">
        <v>47</v>
      </c>
      <c r="J72" s="16"/>
      <c r="L72" s="374">
        <f t="shared" ref="L72" si="113">IF(AND(OR(E72="V1",E72="V2",E72="V3"),G72=""),1,0)</f>
        <v>1</v>
      </c>
      <c r="M72" s="374">
        <f t="shared" ref="M72" si="114">IF(OR(AND(E72="V1",G72="Ei"),(AND(E72="V1",G72="Osittain"))),1,0)</f>
        <v>0</v>
      </c>
      <c r="N72" s="415">
        <f ca="1">MAX(N$15:OFFSET(N72,-1,0))+1</f>
        <v>42</v>
      </c>
      <c r="P72" s="373">
        <f t="shared" ref="P72:W72" si="115">IF(AND($E72=P$2,$G72=P$3),1,0)</f>
        <v>0</v>
      </c>
      <c r="Q72" s="373">
        <f t="shared" si="115"/>
        <v>0</v>
      </c>
      <c r="R72" s="373">
        <f t="shared" si="115"/>
        <v>0</v>
      </c>
      <c r="S72" s="373">
        <f t="shared" si="115"/>
        <v>0</v>
      </c>
      <c r="T72" s="373">
        <f t="shared" si="115"/>
        <v>0</v>
      </c>
      <c r="U72" s="373">
        <f t="shared" si="115"/>
        <v>0</v>
      </c>
      <c r="V72" s="373">
        <f t="shared" si="115"/>
        <v>0</v>
      </c>
      <c r="W72" s="373">
        <f t="shared" si="115"/>
        <v>0</v>
      </c>
      <c r="X72" s="409"/>
      <c r="Y72" s="373">
        <f t="shared" ref="Y72" si="116">IF(E72="V2",1,0)</f>
        <v>0</v>
      </c>
      <c r="Z72" s="373">
        <f t="shared" ref="Z72" si="117">IF(E72="V3",1,0)</f>
        <v>0</v>
      </c>
    </row>
    <row r="73" spans="2:26" ht="27.6" x14ac:dyDescent="0.25">
      <c r="D73" s="107" t="str">
        <f t="shared" ref="D73:D75" ca="1" si="118">CONCATENATE($A$1,".",N73)</f>
        <v>2.43</v>
      </c>
      <c r="E73" s="224" t="s">
        <v>23</v>
      </c>
      <c r="F73" s="299" t="s">
        <v>171</v>
      </c>
      <c r="G73" s="225"/>
      <c r="H73" s="225"/>
      <c r="I73" s="93" t="s">
        <v>47</v>
      </c>
      <c r="J73" s="16"/>
      <c r="L73" s="374">
        <f t="shared" ref="L73:L75" si="119">IF(AND(OR(E73="V1",E73="V2",E73="V3"),G73=""),1,0)</f>
        <v>1</v>
      </c>
      <c r="M73" s="374">
        <f t="shared" ref="M73:M75" si="120">IF(OR(AND(E73="V1",G73="Ei"),(AND(E73="V1",G73="Osittain"))),1,0)</f>
        <v>0</v>
      </c>
      <c r="N73" s="415">
        <f ca="1">MAX(N$15:OFFSET(N73,-1,0))+1</f>
        <v>43</v>
      </c>
      <c r="P73" s="373">
        <f t="shared" ref="P73:W75" si="121">IF(AND($E73=P$2,$G73=P$3),1,0)</f>
        <v>0</v>
      </c>
      <c r="Q73" s="373">
        <f t="shared" si="121"/>
        <v>0</v>
      </c>
      <c r="R73" s="373">
        <f t="shared" si="121"/>
        <v>0</v>
      </c>
      <c r="S73" s="373">
        <f t="shared" si="121"/>
        <v>0</v>
      </c>
      <c r="T73" s="373">
        <f t="shared" si="121"/>
        <v>0</v>
      </c>
      <c r="U73" s="373">
        <f t="shared" si="121"/>
        <v>0</v>
      </c>
      <c r="V73" s="373">
        <f t="shared" si="121"/>
        <v>0</v>
      </c>
      <c r="W73" s="373">
        <f t="shared" si="121"/>
        <v>0</v>
      </c>
      <c r="X73" s="409"/>
      <c r="Y73" s="373">
        <f t="shared" ref="Y73:Y75" si="122">IF(E73="V2",1,0)</f>
        <v>0</v>
      </c>
      <c r="Z73" s="373">
        <f t="shared" ref="Z73:Z75" si="123">IF(E73="V3",1,0)</f>
        <v>0</v>
      </c>
    </row>
    <row r="74" spans="2:26" ht="27.6" x14ac:dyDescent="0.25">
      <c r="D74" s="107" t="str">
        <f t="shared" ca="1" si="118"/>
        <v>2.44</v>
      </c>
      <c r="E74" s="224" t="s">
        <v>23</v>
      </c>
      <c r="F74" s="299" t="s">
        <v>171</v>
      </c>
      <c r="G74" s="225"/>
      <c r="H74" s="225"/>
      <c r="I74" s="93" t="s">
        <v>47</v>
      </c>
      <c r="J74" s="16"/>
      <c r="L74" s="374">
        <f t="shared" si="119"/>
        <v>1</v>
      </c>
      <c r="M74" s="374">
        <f t="shared" si="120"/>
        <v>0</v>
      </c>
      <c r="N74" s="415">
        <f ca="1">MAX(N$15:OFFSET(N74,-1,0))+1</f>
        <v>44</v>
      </c>
      <c r="P74" s="373">
        <f t="shared" si="121"/>
        <v>0</v>
      </c>
      <c r="Q74" s="373">
        <f t="shared" si="121"/>
        <v>0</v>
      </c>
      <c r="R74" s="373">
        <f t="shared" si="121"/>
        <v>0</v>
      </c>
      <c r="S74" s="373">
        <f t="shared" si="121"/>
        <v>0</v>
      </c>
      <c r="T74" s="373">
        <f t="shared" si="121"/>
        <v>0</v>
      </c>
      <c r="U74" s="373">
        <f t="shared" si="121"/>
        <v>0</v>
      </c>
      <c r="V74" s="373">
        <f t="shared" si="121"/>
        <v>0</v>
      </c>
      <c r="W74" s="373">
        <f t="shared" si="121"/>
        <v>0</v>
      </c>
      <c r="X74" s="409"/>
      <c r="Y74" s="373">
        <f t="shared" si="122"/>
        <v>0</v>
      </c>
      <c r="Z74" s="373">
        <f t="shared" si="123"/>
        <v>0</v>
      </c>
    </row>
    <row r="75" spans="2:26" ht="27.6" x14ac:dyDescent="0.25">
      <c r="D75" s="107" t="str">
        <f t="shared" ca="1" si="118"/>
        <v>2.45</v>
      </c>
      <c r="E75" s="224" t="s">
        <v>23</v>
      </c>
      <c r="F75" s="299" t="s">
        <v>171</v>
      </c>
      <c r="G75" s="225"/>
      <c r="H75" s="225"/>
      <c r="I75" s="93" t="s">
        <v>47</v>
      </c>
      <c r="J75" s="16"/>
      <c r="L75" s="374">
        <f t="shared" si="119"/>
        <v>1</v>
      </c>
      <c r="M75" s="374">
        <f t="shared" si="120"/>
        <v>0</v>
      </c>
      <c r="N75" s="415">
        <f ca="1">MAX(N$15:OFFSET(N75,-1,0))+1</f>
        <v>45</v>
      </c>
      <c r="P75" s="373">
        <f t="shared" si="121"/>
        <v>0</v>
      </c>
      <c r="Q75" s="373">
        <f t="shared" si="121"/>
        <v>0</v>
      </c>
      <c r="R75" s="373">
        <f t="shared" si="121"/>
        <v>0</v>
      </c>
      <c r="S75" s="373">
        <f t="shared" si="121"/>
        <v>0</v>
      </c>
      <c r="T75" s="373">
        <f t="shared" si="121"/>
        <v>0</v>
      </c>
      <c r="U75" s="373">
        <f t="shared" si="121"/>
        <v>0</v>
      </c>
      <c r="V75" s="373">
        <f t="shared" si="121"/>
        <v>0</v>
      </c>
      <c r="W75" s="373">
        <f t="shared" si="121"/>
        <v>0</v>
      </c>
      <c r="X75" s="409"/>
      <c r="Y75" s="373">
        <f t="shared" si="122"/>
        <v>0</v>
      </c>
      <c r="Z75" s="373">
        <f t="shared" si="123"/>
        <v>0</v>
      </c>
    </row>
    <row r="76" spans="2:26" ht="27.6" x14ac:dyDescent="0.25">
      <c r="D76" s="107" t="str">
        <f ca="1">CONCATENATE($A$1,".",N76)</f>
        <v>2.46</v>
      </c>
      <c r="E76" s="224" t="s">
        <v>23</v>
      </c>
      <c r="F76" s="299" t="s">
        <v>171</v>
      </c>
      <c r="G76" s="225"/>
      <c r="H76" s="225"/>
      <c r="I76" s="93" t="s">
        <v>47</v>
      </c>
      <c r="J76" s="16"/>
      <c r="L76" s="374">
        <f>IF(AND(OR(E76="V1",E76="V2",E76="V3"),G76=""),1,0)</f>
        <v>1</v>
      </c>
      <c r="M76" s="374">
        <f>IF(OR(AND(E76="V1",G76="Ei"),(AND(E76="V1",G76="Osittain"))),1,0)</f>
        <v>0</v>
      </c>
      <c r="N76" s="415">
        <f ca="1">MAX(N$15:OFFSET(N76,-1,0))+1</f>
        <v>46</v>
      </c>
      <c r="P76" s="373">
        <f t="shared" ref="P76:W81" si="124">IF(AND($E76=P$2,$G76=P$3),1,0)</f>
        <v>0</v>
      </c>
      <c r="Q76" s="373">
        <f t="shared" si="124"/>
        <v>0</v>
      </c>
      <c r="R76" s="373">
        <f t="shared" si="124"/>
        <v>0</v>
      </c>
      <c r="S76" s="373">
        <f t="shared" si="124"/>
        <v>0</v>
      </c>
      <c r="T76" s="373">
        <f t="shared" si="124"/>
        <v>0</v>
      </c>
      <c r="U76" s="373">
        <f t="shared" si="124"/>
        <v>0</v>
      </c>
      <c r="V76" s="373">
        <f t="shared" si="124"/>
        <v>0</v>
      </c>
      <c r="W76" s="373">
        <f t="shared" si="124"/>
        <v>0</v>
      </c>
      <c r="X76" s="409"/>
      <c r="Y76" s="373">
        <f>IF(E76="V2",1,0)</f>
        <v>0</v>
      </c>
      <c r="Z76" s="373">
        <f>IF(E76="V3",1,0)</f>
        <v>0</v>
      </c>
    </row>
    <row r="77" spans="2:26" ht="27.6" x14ac:dyDescent="0.25">
      <c r="D77" s="107" t="str">
        <f t="shared" ref="D77" ca="1" si="125">CONCATENATE($A$1,".",N77)</f>
        <v>2.47</v>
      </c>
      <c r="E77" s="224" t="s">
        <v>23</v>
      </c>
      <c r="F77" s="299" t="s">
        <v>171</v>
      </c>
      <c r="G77" s="225"/>
      <c r="H77" s="225"/>
      <c r="I77" s="93" t="s">
        <v>47</v>
      </c>
      <c r="J77" s="16"/>
      <c r="L77" s="374">
        <f t="shared" ref="L77" si="126">IF(AND(OR(E77="V1",E77="V2",E77="V3"),G77=""),1,0)</f>
        <v>1</v>
      </c>
      <c r="M77" s="374">
        <f t="shared" ref="M77" si="127">IF(OR(AND(E77="V1",G77="Ei"),(AND(E77="V1",G77="Osittain"))),1,0)</f>
        <v>0</v>
      </c>
      <c r="N77" s="415">
        <f ca="1">MAX(N$15:OFFSET(N77,-1,0))+1</f>
        <v>47</v>
      </c>
      <c r="P77" s="373">
        <f t="shared" si="124"/>
        <v>0</v>
      </c>
      <c r="Q77" s="373">
        <f t="shared" si="124"/>
        <v>0</v>
      </c>
      <c r="R77" s="373">
        <f t="shared" si="124"/>
        <v>0</v>
      </c>
      <c r="S77" s="373">
        <f t="shared" si="124"/>
        <v>0</v>
      </c>
      <c r="T77" s="373">
        <f t="shared" si="124"/>
        <v>0</v>
      </c>
      <c r="U77" s="373">
        <f t="shared" si="124"/>
        <v>0</v>
      </c>
      <c r="V77" s="373">
        <f t="shared" si="124"/>
        <v>0</v>
      </c>
      <c r="W77" s="373">
        <f t="shared" si="124"/>
        <v>0</v>
      </c>
      <c r="X77" s="409"/>
      <c r="Y77" s="373">
        <f t="shared" ref="Y77" si="128">IF(E77="V2",1,0)</f>
        <v>0</v>
      </c>
      <c r="Z77" s="373">
        <f t="shared" ref="Z77" si="129">IF(E77="V3",1,0)</f>
        <v>0</v>
      </c>
    </row>
    <row r="78" spans="2:26" ht="27.6" x14ac:dyDescent="0.25">
      <c r="D78" s="107" t="str">
        <f ca="1">CONCATENATE($A$1,".",N78)</f>
        <v>2.48</v>
      </c>
      <c r="E78" s="224" t="s">
        <v>25</v>
      </c>
      <c r="F78" s="299" t="s">
        <v>171</v>
      </c>
      <c r="G78" s="225"/>
      <c r="H78" s="225"/>
      <c r="I78" s="93" t="s">
        <v>47</v>
      </c>
      <c r="J78" s="16"/>
      <c r="L78" s="374">
        <f t="shared" ref="L78" si="130">IF(AND(OR(E78="V1",E78="V2",E78="V3"),G78=""),1,0)</f>
        <v>1</v>
      </c>
      <c r="M78" s="374">
        <f t="shared" ref="M78" si="131">IF(OR(AND(E78="V1",G78="Ei"),(AND(E78="V1",G78="Osittain"))),1,0)</f>
        <v>0</v>
      </c>
      <c r="N78" s="415">
        <f ca="1">MAX(N$15:OFFSET(N78,-1,0))+1</f>
        <v>48</v>
      </c>
      <c r="P78" s="373">
        <f t="shared" si="124"/>
        <v>0</v>
      </c>
      <c r="Q78" s="373">
        <f t="shared" si="124"/>
        <v>0</v>
      </c>
      <c r="R78" s="373">
        <f t="shared" si="124"/>
        <v>0</v>
      </c>
      <c r="S78" s="373">
        <f t="shared" si="124"/>
        <v>0</v>
      </c>
      <c r="T78" s="373">
        <f t="shared" si="124"/>
        <v>0</v>
      </c>
      <c r="U78" s="373">
        <f t="shared" si="124"/>
        <v>0</v>
      </c>
      <c r="V78" s="373">
        <f t="shared" si="124"/>
        <v>0</v>
      </c>
      <c r="W78" s="373">
        <f t="shared" si="124"/>
        <v>0</v>
      </c>
      <c r="X78" s="409"/>
      <c r="Y78" s="373">
        <f t="shared" ref="Y78" si="132">IF(E78="V2",1,0)</f>
        <v>1</v>
      </c>
      <c r="Z78" s="373">
        <f t="shared" ref="Z78" si="133">IF(E78="V3",1,0)</f>
        <v>0</v>
      </c>
    </row>
    <row r="79" spans="2:26" ht="27.6" x14ac:dyDescent="0.25">
      <c r="D79" s="107" t="str">
        <f ca="1">CONCATENATE($A$1,".",N79)</f>
        <v>2.49</v>
      </c>
      <c r="E79" s="224" t="s">
        <v>25</v>
      </c>
      <c r="F79" s="299" t="s">
        <v>171</v>
      </c>
      <c r="G79" s="225"/>
      <c r="H79" s="225"/>
      <c r="I79" s="93" t="s">
        <v>47</v>
      </c>
      <c r="J79" s="16"/>
      <c r="L79" s="374">
        <f>IF(AND(OR(E79="V1",E79="V2",E79="V3"),G79=""),1,0)</f>
        <v>1</v>
      </c>
      <c r="M79" s="374">
        <f>IF(OR(AND(E79="V1",G79="Ei"),(AND(E79="V1",G79="Osittain"))),1,0)</f>
        <v>0</v>
      </c>
      <c r="N79" s="415">
        <f ca="1">MAX(N$15:OFFSET(N79,-1,0))+1</f>
        <v>49</v>
      </c>
      <c r="P79" s="373">
        <f t="shared" si="124"/>
        <v>0</v>
      </c>
      <c r="Q79" s="373">
        <f t="shared" si="124"/>
        <v>0</v>
      </c>
      <c r="R79" s="373">
        <f t="shared" si="124"/>
        <v>0</v>
      </c>
      <c r="S79" s="373">
        <f t="shared" si="124"/>
        <v>0</v>
      </c>
      <c r="T79" s="373">
        <f t="shared" si="124"/>
        <v>0</v>
      </c>
      <c r="U79" s="373">
        <f t="shared" si="124"/>
        <v>0</v>
      </c>
      <c r="V79" s="373">
        <f t="shared" si="124"/>
        <v>0</v>
      </c>
      <c r="W79" s="373">
        <f t="shared" si="124"/>
        <v>0</v>
      </c>
      <c r="X79" s="409"/>
      <c r="Y79" s="373">
        <f>IF(E79="V2",1,0)</f>
        <v>1</v>
      </c>
      <c r="Z79" s="373">
        <f>IF(E79="V3",1,0)</f>
        <v>0</v>
      </c>
    </row>
    <row r="80" spans="2:26" ht="27.6" x14ac:dyDescent="0.25">
      <c r="D80" s="107" t="str">
        <f ca="1">CONCATENATE($A$1,".",N80)</f>
        <v>2.50</v>
      </c>
      <c r="E80" s="224" t="s">
        <v>25</v>
      </c>
      <c r="F80" s="299" t="s">
        <v>171</v>
      </c>
      <c r="G80" s="225"/>
      <c r="H80" s="225"/>
      <c r="I80" s="93" t="s">
        <v>47</v>
      </c>
      <c r="J80" s="16"/>
      <c r="L80" s="374">
        <f>IF(AND(OR(E80="V1",E80="V2",E80="V3"),G80=""),1,0)</f>
        <v>1</v>
      </c>
      <c r="M80" s="374">
        <f>IF(OR(AND(E80="V1",G80="Ei"),(AND(E80="V1",G80="Osittain"))),1,0)</f>
        <v>0</v>
      </c>
      <c r="N80" s="415">
        <f ca="1">MAX(N$15:OFFSET(N80,-1,0))+1</f>
        <v>50</v>
      </c>
      <c r="P80" s="373">
        <f t="shared" si="124"/>
        <v>0</v>
      </c>
      <c r="Q80" s="373">
        <f t="shared" si="124"/>
        <v>0</v>
      </c>
      <c r="R80" s="373">
        <f t="shared" si="124"/>
        <v>0</v>
      </c>
      <c r="S80" s="373">
        <f t="shared" si="124"/>
        <v>0</v>
      </c>
      <c r="T80" s="373">
        <f t="shared" si="124"/>
        <v>0</v>
      </c>
      <c r="U80" s="373">
        <f t="shared" si="124"/>
        <v>0</v>
      </c>
      <c r="V80" s="373">
        <f t="shared" si="124"/>
        <v>0</v>
      </c>
      <c r="W80" s="373">
        <f t="shared" si="124"/>
        <v>0</v>
      </c>
      <c r="X80" s="409"/>
      <c r="Y80" s="373">
        <f>IF(E80="V2",1,0)</f>
        <v>1</v>
      </c>
      <c r="Z80" s="373">
        <f>IF(E80="V3",1,0)</f>
        <v>0</v>
      </c>
    </row>
    <row r="81" spans="2:26" ht="27.6" x14ac:dyDescent="0.25">
      <c r="D81" s="107" t="str">
        <f ca="1">CONCATENATE($A$1,".",N81)</f>
        <v>2.51</v>
      </c>
      <c r="E81" s="224" t="s">
        <v>25</v>
      </c>
      <c r="F81" s="299" t="s">
        <v>171</v>
      </c>
      <c r="G81" s="225"/>
      <c r="H81" s="225"/>
      <c r="I81" s="93" t="s">
        <v>47</v>
      </c>
      <c r="J81" s="16"/>
      <c r="L81" s="374">
        <f>IF(AND(OR(E81="V1",E81="V2",E81="V3"),G81=""),1,0)</f>
        <v>1</v>
      </c>
      <c r="M81" s="374">
        <f>IF(OR(AND(E81="V1",G81="Ei"),(AND(E81="V1",G81="Osittain"))),1,0)</f>
        <v>0</v>
      </c>
      <c r="N81" s="415">
        <f ca="1">MAX(N$15:OFFSET(N81,-1,0))+1</f>
        <v>51</v>
      </c>
      <c r="P81" s="373">
        <f t="shared" si="124"/>
        <v>0</v>
      </c>
      <c r="Q81" s="373">
        <f t="shared" si="124"/>
        <v>0</v>
      </c>
      <c r="R81" s="373">
        <f t="shared" si="124"/>
        <v>0</v>
      </c>
      <c r="S81" s="373">
        <f t="shared" si="124"/>
        <v>0</v>
      </c>
      <c r="T81" s="373">
        <f t="shared" si="124"/>
        <v>0</v>
      </c>
      <c r="U81" s="373">
        <f t="shared" si="124"/>
        <v>0</v>
      </c>
      <c r="V81" s="373">
        <f t="shared" si="124"/>
        <v>0</v>
      </c>
      <c r="W81" s="373">
        <f t="shared" si="124"/>
        <v>0</v>
      </c>
      <c r="X81" s="409"/>
      <c r="Y81" s="373">
        <f>IF(E81="V2",1,0)</f>
        <v>1</v>
      </c>
      <c r="Z81" s="373">
        <f>IF(E81="V3",1,0)</f>
        <v>0</v>
      </c>
    </row>
    <row r="82" spans="2:26" ht="27.6" x14ac:dyDescent="0.25">
      <c r="D82" s="107" t="str">
        <f t="shared" ref="D82:D86" ca="1" si="134">CONCATENATE($A$1,".",N82)</f>
        <v>2.52</v>
      </c>
      <c r="E82" s="224" t="s">
        <v>25</v>
      </c>
      <c r="F82" s="299" t="s">
        <v>171</v>
      </c>
      <c r="G82" s="225"/>
      <c r="H82" s="225"/>
      <c r="I82" s="93" t="s">
        <v>47</v>
      </c>
      <c r="J82" s="16"/>
      <c r="L82" s="374">
        <f t="shared" ref="L82:L86" si="135">IF(AND(OR(E82="V1",E82="V2",E82="V3"),G82=""),1,0)</f>
        <v>1</v>
      </c>
      <c r="M82" s="374">
        <f t="shared" ref="M82:M86" si="136">IF(OR(AND(E82="V1",G82="Ei"),(AND(E82="V1",G82="Osittain"))),1,0)</f>
        <v>0</v>
      </c>
      <c r="N82" s="415">
        <f ca="1">MAX(N$15:OFFSET(N82,-1,0))+1</f>
        <v>52</v>
      </c>
      <c r="P82" s="373">
        <f t="shared" ref="P82:W86" si="137">IF(AND($E82=P$2,$G82=P$3),1,0)</f>
        <v>0</v>
      </c>
      <c r="Q82" s="373">
        <f t="shared" si="137"/>
        <v>0</v>
      </c>
      <c r="R82" s="373">
        <f t="shared" si="137"/>
        <v>0</v>
      </c>
      <c r="S82" s="373">
        <f t="shared" si="137"/>
        <v>0</v>
      </c>
      <c r="T82" s="373">
        <f t="shared" si="137"/>
        <v>0</v>
      </c>
      <c r="U82" s="373">
        <f t="shared" si="137"/>
        <v>0</v>
      </c>
      <c r="V82" s="373">
        <f t="shared" si="137"/>
        <v>0</v>
      </c>
      <c r="W82" s="373">
        <f t="shared" si="137"/>
        <v>0</v>
      </c>
      <c r="X82" s="409"/>
      <c r="Y82" s="373">
        <f t="shared" ref="Y82:Y86" si="138">IF(E82="V2",1,0)</f>
        <v>1</v>
      </c>
      <c r="Z82" s="373">
        <f t="shared" ref="Z82:Z86" si="139">IF(E82="V3",1,0)</f>
        <v>0</v>
      </c>
    </row>
    <row r="83" spans="2:26" ht="27.6" x14ac:dyDescent="0.25">
      <c r="D83" s="107" t="str">
        <f t="shared" ca="1" si="134"/>
        <v>2.53</v>
      </c>
      <c r="E83" s="224" t="s">
        <v>25</v>
      </c>
      <c r="F83" s="299" t="s">
        <v>171</v>
      </c>
      <c r="G83" s="225"/>
      <c r="H83" s="225"/>
      <c r="I83" s="93" t="s">
        <v>47</v>
      </c>
      <c r="J83" s="16"/>
      <c r="L83" s="374">
        <f t="shared" si="135"/>
        <v>1</v>
      </c>
      <c r="M83" s="374">
        <f t="shared" si="136"/>
        <v>0</v>
      </c>
      <c r="N83" s="415">
        <f ca="1">MAX(N$15:OFFSET(N83,-1,0))+1</f>
        <v>53</v>
      </c>
      <c r="P83" s="373">
        <f t="shared" si="137"/>
        <v>0</v>
      </c>
      <c r="Q83" s="373">
        <f t="shared" si="137"/>
        <v>0</v>
      </c>
      <c r="R83" s="373">
        <f t="shared" si="137"/>
        <v>0</v>
      </c>
      <c r="S83" s="373">
        <f t="shared" si="137"/>
        <v>0</v>
      </c>
      <c r="T83" s="373">
        <f t="shared" si="137"/>
        <v>0</v>
      </c>
      <c r="U83" s="373">
        <f t="shared" si="137"/>
        <v>0</v>
      </c>
      <c r="V83" s="373">
        <f t="shared" si="137"/>
        <v>0</v>
      </c>
      <c r="W83" s="373">
        <f t="shared" si="137"/>
        <v>0</v>
      </c>
      <c r="X83" s="409"/>
      <c r="Y83" s="373">
        <f t="shared" si="138"/>
        <v>1</v>
      </c>
      <c r="Z83" s="373">
        <f t="shared" si="139"/>
        <v>0</v>
      </c>
    </row>
    <row r="84" spans="2:26" ht="27.6" x14ac:dyDescent="0.25">
      <c r="D84" s="107" t="str">
        <f t="shared" ca="1" si="134"/>
        <v>2.54</v>
      </c>
      <c r="E84" s="224" t="s">
        <v>25</v>
      </c>
      <c r="F84" s="299" t="s">
        <v>171</v>
      </c>
      <c r="G84" s="225"/>
      <c r="H84" s="225"/>
      <c r="I84" s="93" t="s">
        <v>47</v>
      </c>
      <c r="J84" s="16"/>
      <c r="L84" s="374">
        <f t="shared" si="135"/>
        <v>1</v>
      </c>
      <c r="M84" s="374">
        <f t="shared" si="136"/>
        <v>0</v>
      </c>
      <c r="N84" s="415">
        <f ca="1">MAX(N$15:OFFSET(N84,-1,0))+1</f>
        <v>54</v>
      </c>
      <c r="P84" s="373">
        <f t="shared" si="137"/>
        <v>0</v>
      </c>
      <c r="Q84" s="373">
        <f t="shared" si="137"/>
        <v>0</v>
      </c>
      <c r="R84" s="373">
        <f t="shared" si="137"/>
        <v>0</v>
      </c>
      <c r="S84" s="373">
        <f t="shared" si="137"/>
        <v>0</v>
      </c>
      <c r="T84" s="373">
        <f t="shared" si="137"/>
        <v>0</v>
      </c>
      <c r="U84" s="373">
        <f t="shared" si="137"/>
        <v>0</v>
      </c>
      <c r="V84" s="373">
        <f t="shared" si="137"/>
        <v>0</v>
      </c>
      <c r="W84" s="373">
        <f t="shared" si="137"/>
        <v>0</v>
      </c>
      <c r="X84" s="409"/>
      <c r="Y84" s="373">
        <f t="shared" si="138"/>
        <v>1</v>
      </c>
      <c r="Z84" s="373">
        <f t="shared" si="139"/>
        <v>0</v>
      </c>
    </row>
    <row r="85" spans="2:26" ht="27.6" x14ac:dyDescent="0.25">
      <c r="D85" s="107" t="str">
        <f t="shared" ca="1" si="134"/>
        <v>2.55</v>
      </c>
      <c r="E85" s="224" t="s">
        <v>25</v>
      </c>
      <c r="F85" s="299" t="s">
        <v>171</v>
      </c>
      <c r="G85" s="225"/>
      <c r="H85" s="225"/>
      <c r="I85" s="93" t="s">
        <v>47</v>
      </c>
      <c r="J85" s="16"/>
      <c r="L85" s="374">
        <f t="shared" si="135"/>
        <v>1</v>
      </c>
      <c r="M85" s="374">
        <f t="shared" si="136"/>
        <v>0</v>
      </c>
      <c r="N85" s="415">
        <f ca="1">MAX(N$15:OFFSET(N85,-1,0))+1</f>
        <v>55</v>
      </c>
      <c r="P85" s="373">
        <f t="shared" si="137"/>
        <v>0</v>
      </c>
      <c r="Q85" s="373">
        <f t="shared" si="137"/>
        <v>0</v>
      </c>
      <c r="R85" s="373">
        <f t="shared" si="137"/>
        <v>0</v>
      </c>
      <c r="S85" s="373">
        <f t="shared" si="137"/>
        <v>0</v>
      </c>
      <c r="T85" s="373">
        <f t="shared" si="137"/>
        <v>0</v>
      </c>
      <c r="U85" s="373">
        <f t="shared" si="137"/>
        <v>0</v>
      </c>
      <c r="V85" s="373">
        <f t="shared" si="137"/>
        <v>0</v>
      </c>
      <c r="W85" s="373">
        <f t="shared" si="137"/>
        <v>0</v>
      </c>
      <c r="X85" s="409"/>
      <c r="Y85" s="373">
        <f t="shared" si="138"/>
        <v>1</v>
      </c>
      <c r="Z85" s="373">
        <f t="shared" si="139"/>
        <v>0</v>
      </c>
    </row>
    <row r="86" spans="2:26" ht="27.6" x14ac:dyDescent="0.25">
      <c r="D86" s="107" t="str">
        <f t="shared" ca="1" si="134"/>
        <v>2.56</v>
      </c>
      <c r="E86" s="224" t="s">
        <v>25</v>
      </c>
      <c r="F86" s="299" t="s">
        <v>171</v>
      </c>
      <c r="G86" s="225"/>
      <c r="H86" s="225"/>
      <c r="I86" s="93" t="s">
        <v>47</v>
      </c>
      <c r="J86" s="16"/>
      <c r="L86" s="374">
        <f t="shared" si="135"/>
        <v>1</v>
      </c>
      <c r="M86" s="374">
        <f t="shared" si="136"/>
        <v>0</v>
      </c>
      <c r="N86" s="415">
        <f ca="1">MAX(N$15:OFFSET(N86,-1,0))+1</f>
        <v>56</v>
      </c>
      <c r="P86" s="373">
        <f t="shared" si="137"/>
        <v>0</v>
      </c>
      <c r="Q86" s="373">
        <f t="shared" si="137"/>
        <v>0</v>
      </c>
      <c r="R86" s="373">
        <f t="shared" si="137"/>
        <v>0</v>
      </c>
      <c r="S86" s="373">
        <f t="shared" si="137"/>
        <v>0</v>
      </c>
      <c r="T86" s="373">
        <f t="shared" si="137"/>
        <v>0</v>
      </c>
      <c r="U86" s="373">
        <f t="shared" si="137"/>
        <v>0</v>
      </c>
      <c r="V86" s="373">
        <f t="shared" si="137"/>
        <v>0</v>
      </c>
      <c r="W86" s="373">
        <f t="shared" si="137"/>
        <v>0</v>
      </c>
      <c r="X86" s="409"/>
      <c r="Y86" s="373">
        <f t="shared" si="138"/>
        <v>1</v>
      </c>
      <c r="Z86" s="373">
        <f t="shared" si="139"/>
        <v>0</v>
      </c>
    </row>
    <row r="87" spans="2:26" ht="15.45" customHeight="1" x14ac:dyDescent="0.3">
      <c r="B87" s="319">
        <v>44318</v>
      </c>
      <c r="C87" s="102"/>
      <c r="F87" s="321"/>
      <c r="G87" s="46"/>
      <c r="H87" s="46"/>
      <c r="I87" s="21"/>
      <c r="J87" s="16"/>
      <c r="N87" s="415"/>
      <c r="O87" s="384"/>
      <c r="P87" s="373"/>
      <c r="X87" s="409"/>
    </row>
    <row r="88" spans="2:26" ht="15.6" x14ac:dyDescent="0.3">
      <c r="B88" s="44" t="s">
        <v>174</v>
      </c>
      <c r="C88" s="102"/>
      <c r="F88" s="321"/>
      <c r="G88" s="46"/>
      <c r="H88" s="46"/>
      <c r="I88" s="21"/>
      <c r="J88" s="16"/>
      <c r="N88" s="415"/>
      <c r="O88" s="384"/>
      <c r="P88" s="373"/>
      <c r="X88" s="409"/>
    </row>
    <row r="89" spans="2:26" ht="64.5" customHeight="1" x14ac:dyDescent="0.25">
      <c r="C89" s="16"/>
      <c r="E89" s="16"/>
      <c r="F89" s="458" t="s">
        <v>170</v>
      </c>
      <c r="G89" s="465"/>
      <c r="H89" s="465"/>
      <c r="I89" s="465"/>
      <c r="J89" s="16"/>
      <c r="N89" s="415"/>
      <c r="P89" s="373"/>
      <c r="X89" s="409"/>
    </row>
    <row r="90" spans="2:26" ht="13.8" x14ac:dyDescent="0.25">
      <c r="B90" s="29"/>
      <c r="C90" s="16"/>
      <c r="D90" s="129"/>
      <c r="E90" s="97"/>
      <c r="F90" s="109" t="s">
        <v>44</v>
      </c>
      <c r="G90" s="105" t="s">
        <v>45</v>
      </c>
      <c r="H90" s="131" t="s">
        <v>160</v>
      </c>
      <c r="I90" s="109"/>
      <c r="J90" s="16"/>
      <c r="N90" s="415"/>
      <c r="P90" s="373"/>
      <c r="X90" s="409"/>
    </row>
    <row r="91" spans="2:26" ht="27.6" x14ac:dyDescent="0.25">
      <c r="D91" s="107" t="str">
        <f t="shared" ref="D91:D113" ca="1" si="140">CONCATENATE($A$1,".",N91)</f>
        <v>2.57</v>
      </c>
      <c r="E91" s="224" t="s">
        <v>23</v>
      </c>
      <c r="F91" s="299" t="s">
        <v>171</v>
      </c>
      <c r="G91" s="225"/>
      <c r="H91" s="225"/>
      <c r="I91" s="93" t="s">
        <v>47</v>
      </c>
      <c r="J91" s="16"/>
      <c r="L91" s="374">
        <f t="shared" ref="L91:L113" si="141">IF(AND(OR(E91="V1",E91="V2",E91="V3"),G91=""),1,0)</f>
        <v>1</v>
      </c>
      <c r="M91" s="374">
        <f t="shared" ref="M91:M113" si="142">IF(OR(AND(E91="V1",G91="Ei"),(AND(E91="V1",G91="Osittain"))),1,0)</f>
        <v>0</v>
      </c>
      <c r="N91" s="415">
        <f ca="1">MAX(N$15:OFFSET(N91,-1,0))+1</f>
        <v>57</v>
      </c>
      <c r="P91" s="373">
        <f t="shared" ref="P91:W113" si="143">IF(AND($E91=P$2,$G91=P$3),1,0)</f>
        <v>0</v>
      </c>
      <c r="Q91" s="373">
        <f t="shared" si="143"/>
        <v>0</v>
      </c>
      <c r="R91" s="373">
        <f t="shared" si="143"/>
        <v>0</v>
      </c>
      <c r="S91" s="373">
        <f t="shared" si="143"/>
        <v>0</v>
      </c>
      <c r="T91" s="373">
        <f t="shared" si="143"/>
        <v>0</v>
      </c>
      <c r="U91" s="373">
        <f t="shared" si="143"/>
        <v>0</v>
      </c>
      <c r="V91" s="373">
        <f t="shared" si="143"/>
        <v>0</v>
      </c>
      <c r="W91" s="373">
        <f t="shared" si="143"/>
        <v>0</v>
      </c>
      <c r="X91" s="409"/>
      <c r="Y91" s="373">
        <f t="shared" ref="Y91:Y113" si="144">IF(E91="V2",1,0)</f>
        <v>0</v>
      </c>
      <c r="Z91" s="373">
        <f t="shared" ref="Z91:Z113" si="145">IF(E91="V3",1,0)</f>
        <v>0</v>
      </c>
    </row>
    <row r="92" spans="2:26" ht="27.6" x14ac:dyDescent="0.25">
      <c r="D92" s="107" t="str">
        <f t="shared" ca="1" si="140"/>
        <v>2.58</v>
      </c>
      <c r="E92" s="224" t="s">
        <v>23</v>
      </c>
      <c r="F92" s="299" t="s">
        <v>171</v>
      </c>
      <c r="G92" s="225"/>
      <c r="H92" s="225"/>
      <c r="I92" s="93" t="s">
        <v>47</v>
      </c>
      <c r="J92" s="16"/>
      <c r="L92" s="374">
        <f t="shared" si="141"/>
        <v>1</v>
      </c>
      <c r="M92" s="374">
        <f t="shared" si="142"/>
        <v>0</v>
      </c>
      <c r="N92" s="415">
        <f ca="1">MAX(N$15:OFFSET(N92,-1,0))+1</f>
        <v>58</v>
      </c>
      <c r="P92" s="373">
        <f t="shared" si="143"/>
        <v>0</v>
      </c>
      <c r="Q92" s="373">
        <f t="shared" si="143"/>
        <v>0</v>
      </c>
      <c r="R92" s="373">
        <f t="shared" si="143"/>
        <v>0</v>
      </c>
      <c r="S92" s="373">
        <f t="shared" si="143"/>
        <v>0</v>
      </c>
      <c r="T92" s="373">
        <f t="shared" si="143"/>
        <v>0</v>
      </c>
      <c r="U92" s="373">
        <f t="shared" si="143"/>
        <v>0</v>
      </c>
      <c r="V92" s="373">
        <f t="shared" si="143"/>
        <v>0</v>
      </c>
      <c r="W92" s="373">
        <f t="shared" si="143"/>
        <v>0</v>
      </c>
      <c r="X92" s="409"/>
      <c r="Y92" s="373">
        <f t="shared" si="144"/>
        <v>0</v>
      </c>
      <c r="Z92" s="373">
        <f t="shared" si="145"/>
        <v>0</v>
      </c>
    </row>
    <row r="93" spans="2:26" ht="27.6" x14ac:dyDescent="0.25">
      <c r="D93" s="107" t="str">
        <f t="shared" ca="1" si="140"/>
        <v>2.59</v>
      </c>
      <c r="E93" s="224" t="s">
        <v>23</v>
      </c>
      <c r="F93" s="299" t="s">
        <v>171</v>
      </c>
      <c r="G93" s="225"/>
      <c r="H93" s="225"/>
      <c r="I93" s="93" t="s">
        <v>47</v>
      </c>
      <c r="J93" s="16"/>
      <c r="L93" s="374">
        <f t="shared" si="141"/>
        <v>1</v>
      </c>
      <c r="M93" s="374">
        <f t="shared" si="142"/>
        <v>0</v>
      </c>
      <c r="N93" s="415">
        <f ca="1">MAX(N$15:OFFSET(N93,-1,0))+1</f>
        <v>59</v>
      </c>
      <c r="P93" s="373">
        <f t="shared" si="143"/>
        <v>0</v>
      </c>
      <c r="Q93" s="373">
        <f t="shared" si="143"/>
        <v>0</v>
      </c>
      <c r="R93" s="373">
        <f t="shared" si="143"/>
        <v>0</v>
      </c>
      <c r="S93" s="373">
        <f t="shared" si="143"/>
        <v>0</v>
      </c>
      <c r="T93" s="373">
        <f t="shared" si="143"/>
        <v>0</v>
      </c>
      <c r="U93" s="373">
        <f t="shared" si="143"/>
        <v>0</v>
      </c>
      <c r="V93" s="373">
        <f t="shared" si="143"/>
        <v>0</v>
      </c>
      <c r="W93" s="373">
        <f t="shared" si="143"/>
        <v>0</v>
      </c>
      <c r="X93" s="409"/>
      <c r="Y93" s="373">
        <f t="shared" si="144"/>
        <v>0</v>
      </c>
      <c r="Z93" s="373">
        <f t="shared" si="145"/>
        <v>0</v>
      </c>
    </row>
    <row r="94" spans="2:26" ht="27.6" x14ac:dyDescent="0.25">
      <c r="D94" s="107" t="str">
        <f t="shared" ref="D94:D101" ca="1" si="146">CONCATENATE($A$1,".",N94)</f>
        <v>2.60</v>
      </c>
      <c r="E94" s="224" t="s">
        <v>23</v>
      </c>
      <c r="F94" s="299" t="s">
        <v>171</v>
      </c>
      <c r="G94" s="225"/>
      <c r="H94" s="225"/>
      <c r="I94" s="93" t="s">
        <v>47</v>
      </c>
      <c r="J94" s="16"/>
      <c r="L94" s="374">
        <f t="shared" ref="L94:L101" si="147">IF(AND(OR(E94="V1",E94="V2",E94="V3"),G94=""),1,0)</f>
        <v>1</v>
      </c>
      <c r="M94" s="374">
        <f t="shared" ref="M94:M101" si="148">IF(OR(AND(E94="V1",G94="Ei"),(AND(E94="V1",G94="Osittain"))),1,0)</f>
        <v>0</v>
      </c>
      <c r="N94" s="415">
        <f ca="1">MAX(N$15:OFFSET(N94,-1,0))+1</f>
        <v>60</v>
      </c>
      <c r="P94" s="373">
        <f t="shared" si="143"/>
        <v>0</v>
      </c>
      <c r="Q94" s="373">
        <f t="shared" si="143"/>
        <v>0</v>
      </c>
      <c r="R94" s="373">
        <f t="shared" si="143"/>
        <v>0</v>
      </c>
      <c r="S94" s="373">
        <f t="shared" si="143"/>
        <v>0</v>
      </c>
      <c r="T94" s="373">
        <f t="shared" si="143"/>
        <v>0</v>
      </c>
      <c r="U94" s="373">
        <f t="shared" si="143"/>
        <v>0</v>
      </c>
      <c r="V94" s="373">
        <f t="shared" si="143"/>
        <v>0</v>
      </c>
      <c r="W94" s="373">
        <f t="shared" si="143"/>
        <v>0</v>
      </c>
      <c r="X94" s="409"/>
      <c r="Y94" s="373">
        <f t="shared" ref="Y94:Y101" si="149">IF(E94="V2",1,0)</f>
        <v>0</v>
      </c>
      <c r="Z94" s="373">
        <f t="shared" ref="Z94:Z101" si="150">IF(E94="V3",1,0)</f>
        <v>0</v>
      </c>
    </row>
    <row r="95" spans="2:26" ht="27.6" x14ac:dyDescent="0.25">
      <c r="D95" s="107" t="str">
        <f t="shared" ca="1" si="146"/>
        <v>2.61</v>
      </c>
      <c r="E95" s="224" t="s">
        <v>23</v>
      </c>
      <c r="F95" s="299" t="s">
        <v>171</v>
      </c>
      <c r="G95" s="225"/>
      <c r="H95" s="225"/>
      <c r="I95" s="93" t="s">
        <v>47</v>
      </c>
      <c r="J95" s="16"/>
      <c r="L95" s="374">
        <f t="shared" si="147"/>
        <v>1</v>
      </c>
      <c r="M95" s="374">
        <f t="shared" si="148"/>
        <v>0</v>
      </c>
      <c r="N95" s="415">
        <f ca="1">MAX(N$15:OFFSET(N95,-1,0))+1</f>
        <v>61</v>
      </c>
      <c r="P95" s="373">
        <f t="shared" si="143"/>
        <v>0</v>
      </c>
      <c r="Q95" s="373">
        <f t="shared" si="143"/>
        <v>0</v>
      </c>
      <c r="R95" s="373">
        <f t="shared" si="143"/>
        <v>0</v>
      </c>
      <c r="S95" s="373">
        <f t="shared" si="143"/>
        <v>0</v>
      </c>
      <c r="T95" s="373">
        <f t="shared" si="143"/>
        <v>0</v>
      </c>
      <c r="U95" s="373">
        <f t="shared" si="143"/>
        <v>0</v>
      </c>
      <c r="V95" s="373">
        <f t="shared" si="143"/>
        <v>0</v>
      </c>
      <c r="W95" s="373">
        <f t="shared" si="143"/>
        <v>0</v>
      </c>
      <c r="X95" s="409"/>
      <c r="Y95" s="373">
        <f t="shared" si="149"/>
        <v>0</v>
      </c>
      <c r="Z95" s="373">
        <f t="shared" si="150"/>
        <v>0</v>
      </c>
    </row>
    <row r="96" spans="2:26" ht="27.6" x14ac:dyDescent="0.25">
      <c r="D96" s="107" t="str">
        <f t="shared" ref="D96:D99" ca="1" si="151">CONCATENATE($A$1,".",N96)</f>
        <v>2.62</v>
      </c>
      <c r="E96" s="224" t="s">
        <v>23</v>
      </c>
      <c r="F96" s="299" t="s">
        <v>171</v>
      </c>
      <c r="G96" s="225"/>
      <c r="H96" s="225"/>
      <c r="I96" s="93" t="s">
        <v>47</v>
      </c>
      <c r="J96" s="16"/>
      <c r="L96" s="374">
        <f t="shared" ref="L96:L99" si="152">IF(AND(OR(E96="V1",E96="V2",E96="V3"),G96=""),1,0)</f>
        <v>1</v>
      </c>
      <c r="M96" s="374">
        <f t="shared" ref="M96:M99" si="153">IF(OR(AND(E96="V1",G96="Ei"),(AND(E96="V1",G96="Osittain"))),1,0)</f>
        <v>0</v>
      </c>
      <c r="N96" s="415">
        <f ca="1">MAX(N$15:OFFSET(N96,-1,0))+1</f>
        <v>62</v>
      </c>
      <c r="P96" s="373">
        <f t="shared" si="143"/>
        <v>0</v>
      </c>
      <c r="Q96" s="373">
        <f t="shared" si="143"/>
        <v>0</v>
      </c>
      <c r="R96" s="373">
        <f t="shared" si="143"/>
        <v>0</v>
      </c>
      <c r="S96" s="373">
        <f t="shared" si="143"/>
        <v>0</v>
      </c>
      <c r="T96" s="373">
        <f t="shared" si="143"/>
        <v>0</v>
      </c>
      <c r="U96" s="373">
        <f t="shared" si="143"/>
        <v>0</v>
      </c>
      <c r="V96" s="373">
        <f t="shared" si="143"/>
        <v>0</v>
      </c>
      <c r="W96" s="373">
        <f t="shared" si="143"/>
        <v>0</v>
      </c>
      <c r="X96" s="409"/>
      <c r="Y96" s="373">
        <f t="shared" ref="Y96:Y99" si="154">IF(E96="V2",1,0)</f>
        <v>0</v>
      </c>
      <c r="Z96" s="373">
        <f t="shared" ref="Z96:Z99" si="155">IF(E96="V3",1,0)</f>
        <v>0</v>
      </c>
    </row>
    <row r="97" spans="4:26" ht="27.6" x14ac:dyDescent="0.25">
      <c r="D97" s="107" t="str">
        <f t="shared" ca="1" si="151"/>
        <v>2.63</v>
      </c>
      <c r="E97" s="224" t="s">
        <v>23</v>
      </c>
      <c r="F97" s="299" t="s">
        <v>171</v>
      </c>
      <c r="G97" s="225"/>
      <c r="H97" s="225"/>
      <c r="I97" s="93" t="s">
        <v>47</v>
      </c>
      <c r="J97" s="16"/>
      <c r="L97" s="374">
        <f t="shared" si="152"/>
        <v>1</v>
      </c>
      <c r="M97" s="374">
        <f t="shared" si="153"/>
        <v>0</v>
      </c>
      <c r="N97" s="415">
        <f ca="1">MAX(N$15:OFFSET(N97,-1,0))+1</f>
        <v>63</v>
      </c>
      <c r="P97" s="373">
        <f t="shared" si="143"/>
        <v>0</v>
      </c>
      <c r="Q97" s="373">
        <f t="shared" si="143"/>
        <v>0</v>
      </c>
      <c r="R97" s="373">
        <f t="shared" si="143"/>
        <v>0</v>
      </c>
      <c r="S97" s="373">
        <f t="shared" si="143"/>
        <v>0</v>
      </c>
      <c r="T97" s="373">
        <f t="shared" si="143"/>
        <v>0</v>
      </c>
      <c r="U97" s="373">
        <f t="shared" si="143"/>
        <v>0</v>
      </c>
      <c r="V97" s="373">
        <f t="shared" si="143"/>
        <v>0</v>
      </c>
      <c r="W97" s="373">
        <f t="shared" si="143"/>
        <v>0</v>
      </c>
      <c r="X97" s="409"/>
      <c r="Y97" s="373">
        <f t="shared" si="154"/>
        <v>0</v>
      </c>
      <c r="Z97" s="373">
        <f t="shared" si="155"/>
        <v>0</v>
      </c>
    </row>
    <row r="98" spans="4:26" ht="27.6" x14ac:dyDescent="0.25">
      <c r="D98" s="107" t="str">
        <f t="shared" ca="1" si="151"/>
        <v>2.64</v>
      </c>
      <c r="E98" s="224" t="s">
        <v>23</v>
      </c>
      <c r="F98" s="299" t="s">
        <v>171</v>
      </c>
      <c r="G98" s="225"/>
      <c r="H98" s="225"/>
      <c r="I98" s="93" t="s">
        <v>47</v>
      </c>
      <c r="J98" s="16"/>
      <c r="L98" s="374">
        <f t="shared" si="152"/>
        <v>1</v>
      </c>
      <c r="M98" s="374">
        <f t="shared" si="153"/>
        <v>0</v>
      </c>
      <c r="N98" s="415">
        <f ca="1">MAX(N$15:OFFSET(N98,-1,0))+1</f>
        <v>64</v>
      </c>
      <c r="P98" s="373">
        <f t="shared" si="143"/>
        <v>0</v>
      </c>
      <c r="Q98" s="373">
        <f t="shared" si="143"/>
        <v>0</v>
      </c>
      <c r="R98" s="373">
        <f t="shared" si="143"/>
        <v>0</v>
      </c>
      <c r="S98" s="373">
        <f t="shared" si="143"/>
        <v>0</v>
      </c>
      <c r="T98" s="373">
        <f t="shared" si="143"/>
        <v>0</v>
      </c>
      <c r="U98" s="373">
        <f t="shared" si="143"/>
        <v>0</v>
      </c>
      <c r="V98" s="373">
        <f t="shared" si="143"/>
        <v>0</v>
      </c>
      <c r="W98" s="373">
        <f t="shared" si="143"/>
        <v>0</v>
      </c>
      <c r="X98" s="409"/>
      <c r="Y98" s="373">
        <f t="shared" si="154"/>
        <v>0</v>
      </c>
      <c r="Z98" s="373">
        <f t="shared" si="155"/>
        <v>0</v>
      </c>
    </row>
    <row r="99" spans="4:26" ht="27.6" x14ac:dyDescent="0.25">
      <c r="D99" s="107" t="str">
        <f t="shared" ca="1" si="151"/>
        <v>2.65</v>
      </c>
      <c r="E99" s="224" t="s">
        <v>23</v>
      </c>
      <c r="F99" s="299" t="s">
        <v>171</v>
      </c>
      <c r="G99" s="225"/>
      <c r="H99" s="225"/>
      <c r="I99" s="93" t="s">
        <v>47</v>
      </c>
      <c r="J99" s="16"/>
      <c r="L99" s="374">
        <f t="shared" si="152"/>
        <v>1</v>
      </c>
      <c r="M99" s="374">
        <f t="shared" si="153"/>
        <v>0</v>
      </c>
      <c r="N99" s="415">
        <f ca="1">MAX(N$15:OFFSET(N99,-1,0))+1</f>
        <v>65</v>
      </c>
      <c r="P99" s="373">
        <f t="shared" si="143"/>
        <v>0</v>
      </c>
      <c r="Q99" s="373">
        <f t="shared" si="143"/>
        <v>0</v>
      </c>
      <c r="R99" s="373">
        <f t="shared" si="143"/>
        <v>0</v>
      </c>
      <c r="S99" s="373">
        <f t="shared" si="143"/>
        <v>0</v>
      </c>
      <c r="T99" s="373">
        <f t="shared" si="143"/>
        <v>0</v>
      </c>
      <c r="U99" s="373">
        <f t="shared" si="143"/>
        <v>0</v>
      </c>
      <c r="V99" s="373">
        <f t="shared" si="143"/>
        <v>0</v>
      </c>
      <c r="W99" s="373">
        <f t="shared" si="143"/>
        <v>0</v>
      </c>
      <c r="X99" s="409"/>
      <c r="Y99" s="373">
        <f t="shared" si="154"/>
        <v>0</v>
      </c>
      <c r="Z99" s="373">
        <f t="shared" si="155"/>
        <v>0</v>
      </c>
    </row>
    <row r="100" spans="4:26" ht="27.6" x14ac:dyDescent="0.25">
      <c r="D100" s="107" t="str">
        <f t="shared" ca="1" si="146"/>
        <v>2.66</v>
      </c>
      <c r="E100" s="224" t="s">
        <v>23</v>
      </c>
      <c r="F100" s="299" t="s">
        <v>171</v>
      </c>
      <c r="G100" s="225"/>
      <c r="H100" s="225"/>
      <c r="I100" s="93" t="s">
        <v>47</v>
      </c>
      <c r="J100" s="16"/>
      <c r="L100" s="374">
        <f t="shared" si="147"/>
        <v>1</v>
      </c>
      <c r="M100" s="374">
        <f t="shared" si="148"/>
        <v>0</v>
      </c>
      <c r="N100" s="415">
        <f ca="1">MAX(N$15:OFFSET(N100,-1,0))+1</f>
        <v>66</v>
      </c>
      <c r="P100" s="373">
        <f t="shared" si="143"/>
        <v>0</v>
      </c>
      <c r="Q100" s="373">
        <f t="shared" si="143"/>
        <v>0</v>
      </c>
      <c r="R100" s="373">
        <f t="shared" si="143"/>
        <v>0</v>
      </c>
      <c r="S100" s="373">
        <f t="shared" si="143"/>
        <v>0</v>
      </c>
      <c r="T100" s="373">
        <f t="shared" si="143"/>
        <v>0</v>
      </c>
      <c r="U100" s="373">
        <f t="shared" si="143"/>
        <v>0</v>
      </c>
      <c r="V100" s="373">
        <f t="shared" si="143"/>
        <v>0</v>
      </c>
      <c r="W100" s="373">
        <f t="shared" si="143"/>
        <v>0</v>
      </c>
      <c r="X100" s="409"/>
      <c r="Y100" s="373">
        <f t="shared" si="149"/>
        <v>0</v>
      </c>
      <c r="Z100" s="373">
        <f t="shared" si="150"/>
        <v>0</v>
      </c>
    </row>
    <row r="101" spans="4:26" ht="27.6" x14ac:dyDescent="0.25">
      <c r="D101" s="107" t="str">
        <f t="shared" ca="1" si="146"/>
        <v>2.67</v>
      </c>
      <c r="E101" s="224" t="s">
        <v>23</v>
      </c>
      <c r="F101" s="299" t="s">
        <v>171</v>
      </c>
      <c r="G101" s="225"/>
      <c r="H101" s="225"/>
      <c r="I101" s="93" t="s">
        <v>47</v>
      </c>
      <c r="J101" s="16"/>
      <c r="L101" s="374">
        <f t="shared" si="147"/>
        <v>1</v>
      </c>
      <c r="M101" s="374">
        <f t="shared" si="148"/>
        <v>0</v>
      </c>
      <c r="N101" s="415">
        <f ca="1">MAX(N$15:OFFSET(N101,-1,0))+1</f>
        <v>67</v>
      </c>
      <c r="P101" s="373">
        <f t="shared" si="143"/>
        <v>0</v>
      </c>
      <c r="Q101" s="373">
        <f t="shared" si="143"/>
        <v>0</v>
      </c>
      <c r="R101" s="373">
        <f t="shared" si="143"/>
        <v>0</v>
      </c>
      <c r="S101" s="373">
        <f t="shared" si="143"/>
        <v>0</v>
      </c>
      <c r="T101" s="373">
        <f t="shared" si="143"/>
        <v>0</v>
      </c>
      <c r="U101" s="373">
        <f t="shared" si="143"/>
        <v>0</v>
      </c>
      <c r="V101" s="373">
        <f t="shared" si="143"/>
        <v>0</v>
      </c>
      <c r="W101" s="373">
        <f t="shared" si="143"/>
        <v>0</v>
      </c>
      <c r="X101" s="409"/>
      <c r="Y101" s="373">
        <f t="shared" si="149"/>
        <v>0</v>
      </c>
      <c r="Z101" s="373">
        <f t="shared" si="150"/>
        <v>0</v>
      </c>
    </row>
    <row r="102" spans="4:26" ht="27.6" x14ac:dyDescent="0.25">
      <c r="D102" s="107" t="str">
        <f t="shared" ref="D102" ca="1" si="156">CONCATENATE($A$1,".",N102)</f>
        <v>2.68</v>
      </c>
      <c r="E102" s="224" t="s">
        <v>23</v>
      </c>
      <c r="F102" s="299" t="s">
        <v>171</v>
      </c>
      <c r="G102" s="225"/>
      <c r="H102" s="225"/>
      <c r="I102" s="93" t="s">
        <v>47</v>
      </c>
      <c r="J102" s="16"/>
      <c r="L102" s="374">
        <f t="shared" ref="L102" si="157">IF(AND(OR(E102="V1",E102="V2",E102="V3"),G102=""),1,0)</f>
        <v>1</v>
      </c>
      <c r="M102" s="374">
        <f t="shared" ref="M102" si="158">IF(OR(AND(E102="V1",G102="Ei"),(AND(E102="V1",G102="Osittain"))),1,0)</f>
        <v>0</v>
      </c>
      <c r="N102" s="415">
        <f ca="1">MAX(N$15:OFFSET(N102,-1,0))+1</f>
        <v>68</v>
      </c>
      <c r="P102" s="373">
        <f t="shared" si="143"/>
        <v>0</v>
      </c>
      <c r="Q102" s="373">
        <f t="shared" si="143"/>
        <v>0</v>
      </c>
      <c r="R102" s="373">
        <f t="shared" si="143"/>
        <v>0</v>
      </c>
      <c r="S102" s="373">
        <f t="shared" si="143"/>
        <v>0</v>
      </c>
      <c r="T102" s="373">
        <f t="shared" si="143"/>
        <v>0</v>
      </c>
      <c r="U102" s="373">
        <f t="shared" si="143"/>
        <v>0</v>
      </c>
      <c r="V102" s="373">
        <f t="shared" si="143"/>
        <v>0</v>
      </c>
      <c r="W102" s="373">
        <f t="shared" si="143"/>
        <v>0</v>
      </c>
      <c r="X102" s="409"/>
      <c r="Y102" s="373">
        <f t="shared" ref="Y102" si="159">IF(E102="V2",1,0)</f>
        <v>0</v>
      </c>
      <c r="Z102" s="373">
        <f t="shared" ref="Z102" si="160">IF(E102="V3",1,0)</f>
        <v>0</v>
      </c>
    </row>
    <row r="103" spans="4:26" ht="27.6" x14ac:dyDescent="0.25">
      <c r="D103" s="107" t="str">
        <f t="shared" ca="1" si="140"/>
        <v>2.69</v>
      </c>
      <c r="E103" s="224" t="s">
        <v>23</v>
      </c>
      <c r="F103" s="299" t="s">
        <v>171</v>
      </c>
      <c r="G103" s="225"/>
      <c r="H103" s="225"/>
      <c r="I103" s="93" t="s">
        <v>47</v>
      </c>
      <c r="J103" s="16"/>
      <c r="L103" s="374">
        <f t="shared" si="141"/>
        <v>1</v>
      </c>
      <c r="M103" s="374">
        <f t="shared" si="142"/>
        <v>0</v>
      </c>
      <c r="N103" s="415">
        <f ca="1">MAX(N$15:OFFSET(N103,-1,0))+1</f>
        <v>69</v>
      </c>
      <c r="P103" s="373">
        <f t="shared" si="143"/>
        <v>0</v>
      </c>
      <c r="Q103" s="373">
        <f t="shared" si="143"/>
        <v>0</v>
      </c>
      <c r="R103" s="373">
        <f t="shared" si="143"/>
        <v>0</v>
      </c>
      <c r="S103" s="373">
        <f t="shared" si="143"/>
        <v>0</v>
      </c>
      <c r="T103" s="373">
        <f t="shared" si="143"/>
        <v>0</v>
      </c>
      <c r="U103" s="373">
        <f t="shared" si="143"/>
        <v>0</v>
      </c>
      <c r="V103" s="373">
        <f t="shared" si="143"/>
        <v>0</v>
      </c>
      <c r="W103" s="373">
        <f t="shared" si="143"/>
        <v>0</v>
      </c>
      <c r="X103" s="409"/>
      <c r="Y103" s="373">
        <f t="shared" si="144"/>
        <v>0</v>
      </c>
      <c r="Z103" s="373">
        <f t="shared" si="145"/>
        <v>0</v>
      </c>
    </row>
    <row r="104" spans="4:26" ht="27.6" x14ac:dyDescent="0.25">
      <c r="D104" s="107" t="str">
        <f t="shared" ca="1" si="140"/>
        <v>2.70</v>
      </c>
      <c r="E104" s="224" t="s">
        <v>25</v>
      </c>
      <c r="F104" s="299" t="s">
        <v>171</v>
      </c>
      <c r="G104" s="225"/>
      <c r="H104" s="225"/>
      <c r="I104" s="93" t="s">
        <v>47</v>
      </c>
      <c r="J104" s="16"/>
      <c r="L104" s="374">
        <f t="shared" si="141"/>
        <v>1</v>
      </c>
      <c r="M104" s="374">
        <f t="shared" si="142"/>
        <v>0</v>
      </c>
      <c r="N104" s="415">
        <f ca="1">MAX(N$15:OFFSET(N104,-1,0))+1</f>
        <v>70</v>
      </c>
      <c r="P104" s="373">
        <f t="shared" si="143"/>
        <v>0</v>
      </c>
      <c r="Q104" s="373">
        <f t="shared" si="143"/>
        <v>0</v>
      </c>
      <c r="R104" s="373">
        <f t="shared" si="143"/>
        <v>0</v>
      </c>
      <c r="S104" s="373">
        <f t="shared" si="143"/>
        <v>0</v>
      </c>
      <c r="T104" s="373">
        <f t="shared" si="143"/>
        <v>0</v>
      </c>
      <c r="U104" s="373">
        <f t="shared" si="143"/>
        <v>0</v>
      </c>
      <c r="V104" s="373">
        <f t="shared" si="143"/>
        <v>0</v>
      </c>
      <c r="W104" s="373">
        <f t="shared" si="143"/>
        <v>0</v>
      </c>
      <c r="X104" s="409"/>
      <c r="Y104" s="373">
        <f t="shared" si="144"/>
        <v>1</v>
      </c>
      <c r="Z104" s="373">
        <f t="shared" si="145"/>
        <v>0</v>
      </c>
    </row>
    <row r="105" spans="4:26" ht="27.6" x14ac:dyDescent="0.25">
      <c r="D105" s="107" t="str">
        <f t="shared" ca="1" si="140"/>
        <v>2.71</v>
      </c>
      <c r="E105" s="224" t="s">
        <v>25</v>
      </c>
      <c r="F105" s="299" t="s">
        <v>171</v>
      </c>
      <c r="G105" s="225"/>
      <c r="H105" s="225"/>
      <c r="I105" s="93" t="s">
        <v>47</v>
      </c>
      <c r="J105" s="16"/>
      <c r="L105" s="374">
        <f t="shared" si="141"/>
        <v>1</v>
      </c>
      <c r="M105" s="374">
        <f t="shared" si="142"/>
        <v>0</v>
      </c>
      <c r="N105" s="415">
        <f ca="1">MAX(N$15:OFFSET(N105,-1,0))+1</f>
        <v>71</v>
      </c>
      <c r="P105" s="373">
        <f t="shared" si="143"/>
        <v>0</v>
      </c>
      <c r="Q105" s="373">
        <f t="shared" si="143"/>
        <v>0</v>
      </c>
      <c r="R105" s="373">
        <f t="shared" si="143"/>
        <v>0</v>
      </c>
      <c r="S105" s="373">
        <f t="shared" si="143"/>
        <v>0</v>
      </c>
      <c r="T105" s="373">
        <f t="shared" si="143"/>
        <v>0</v>
      </c>
      <c r="U105" s="373">
        <f t="shared" si="143"/>
        <v>0</v>
      </c>
      <c r="V105" s="373">
        <f t="shared" si="143"/>
        <v>0</v>
      </c>
      <c r="W105" s="373">
        <f t="shared" si="143"/>
        <v>0</v>
      </c>
      <c r="X105" s="409"/>
      <c r="Y105" s="373">
        <f t="shared" si="144"/>
        <v>1</v>
      </c>
      <c r="Z105" s="373">
        <f t="shared" si="145"/>
        <v>0</v>
      </c>
    </row>
    <row r="106" spans="4:26" ht="27.6" x14ac:dyDescent="0.25">
      <c r="D106" s="107" t="str">
        <f t="shared" ca="1" si="140"/>
        <v>2.72</v>
      </c>
      <c r="E106" s="224" t="s">
        <v>25</v>
      </c>
      <c r="F106" s="299" t="s">
        <v>171</v>
      </c>
      <c r="G106" s="225"/>
      <c r="H106" s="225"/>
      <c r="I106" s="93" t="s">
        <v>47</v>
      </c>
      <c r="J106" s="16"/>
      <c r="L106" s="374">
        <f t="shared" si="141"/>
        <v>1</v>
      </c>
      <c r="M106" s="374">
        <f t="shared" si="142"/>
        <v>0</v>
      </c>
      <c r="N106" s="415">
        <f ca="1">MAX(N$15:OFFSET(N106,-1,0))+1</f>
        <v>72</v>
      </c>
      <c r="P106" s="373">
        <f t="shared" si="143"/>
        <v>0</v>
      </c>
      <c r="Q106" s="373">
        <f t="shared" si="143"/>
        <v>0</v>
      </c>
      <c r="R106" s="373">
        <f t="shared" si="143"/>
        <v>0</v>
      </c>
      <c r="S106" s="373">
        <f t="shared" si="143"/>
        <v>0</v>
      </c>
      <c r="T106" s="373">
        <f t="shared" si="143"/>
        <v>0</v>
      </c>
      <c r="U106" s="373">
        <f t="shared" si="143"/>
        <v>0</v>
      </c>
      <c r="V106" s="373">
        <f t="shared" si="143"/>
        <v>0</v>
      </c>
      <c r="W106" s="373">
        <f t="shared" si="143"/>
        <v>0</v>
      </c>
      <c r="X106" s="409"/>
      <c r="Y106" s="373">
        <f t="shared" si="144"/>
        <v>1</v>
      </c>
      <c r="Z106" s="373">
        <f t="shared" si="145"/>
        <v>0</v>
      </c>
    </row>
    <row r="107" spans="4:26" ht="27.6" x14ac:dyDescent="0.25">
      <c r="D107" s="107" t="str">
        <f t="shared" ref="D107:D110" ca="1" si="161">CONCATENATE($A$1,".",N107)</f>
        <v>2.73</v>
      </c>
      <c r="E107" s="224" t="s">
        <v>25</v>
      </c>
      <c r="F107" s="299" t="s">
        <v>171</v>
      </c>
      <c r="G107" s="225"/>
      <c r="H107" s="225"/>
      <c r="I107" s="93" t="s">
        <v>47</v>
      </c>
      <c r="J107" s="16"/>
      <c r="L107" s="374">
        <f t="shared" ref="L107:L110" si="162">IF(AND(OR(E107="V1",E107="V2",E107="V3"),G107=""),1,0)</f>
        <v>1</v>
      </c>
      <c r="M107" s="374">
        <f t="shared" ref="M107:M110" si="163">IF(OR(AND(E107="V1",G107="Ei"),(AND(E107="V1",G107="Osittain"))),1,0)</f>
        <v>0</v>
      </c>
      <c r="N107" s="415">
        <f ca="1">MAX(N$15:OFFSET(N107,-1,0))+1</f>
        <v>73</v>
      </c>
      <c r="P107" s="373">
        <f t="shared" si="143"/>
        <v>0</v>
      </c>
      <c r="Q107" s="373">
        <f t="shared" si="143"/>
        <v>0</v>
      </c>
      <c r="R107" s="373">
        <f t="shared" si="143"/>
        <v>0</v>
      </c>
      <c r="S107" s="373">
        <f t="shared" si="143"/>
        <v>0</v>
      </c>
      <c r="T107" s="373">
        <f t="shared" si="143"/>
        <v>0</v>
      </c>
      <c r="U107" s="373">
        <f t="shared" si="143"/>
        <v>0</v>
      </c>
      <c r="V107" s="373">
        <f t="shared" si="143"/>
        <v>0</v>
      </c>
      <c r="W107" s="373">
        <f t="shared" si="143"/>
        <v>0</v>
      </c>
      <c r="X107" s="409"/>
      <c r="Y107" s="373">
        <f t="shared" ref="Y107:Y110" si="164">IF(E107="V2",1,0)</f>
        <v>1</v>
      </c>
      <c r="Z107" s="373">
        <f t="shared" ref="Z107:Z110" si="165">IF(E107="V3",1,0)</f>
        <v>0</v>
      </c>
    </row>
    <row r="108" spans="4:26" ht="27.6" x14ac:dyDescent="0.25">
      <c r="D108" s="107" t="str">
        <f t="shared" ca="1" si="161"/>
        <v>2.74</v>
      </c>
      <c r="E108" s="224" t="s">
        <v>25</v>
      </c>
      <c r="F108" s="299" t="s">
        <v>171</v>
      </c>
      <c r="G108" s="225"/>
      <c r="H108" s="225"/>
      <c r="I108" s="93" t="s">
        <v>47</v>
      </c>
      <c r="J108" s="16"/>
      <c r="L108" s="374">
        <f t="shared" si="162"/>
        <v>1</v>
      </c>
      <c r="M108" s="374">
        <f t="shared" si="163"/>
        <v>0</v>
      </c>
      <c r="N108" s="415">
        <f ca="1">MAX(N$15:OFFSET(N108,-1,0))+1</f>
        <v>74</v>
      </c>
      <c r="P108" s="373">
        <f t="shared" si="143"/>
        <v>0</v>
      </c>
      <c r="Q108" s="373">
        <f t="shared" si="143"/>
        <v>0</v>
      </c>
      <c r="R108" s="373">
        <f t="shared" si="143"/>
        <v>0</v>
      </c>
      <c r="S108" s="373">
        <f t="shared" si="143"/>
        <v>0</v>
      </c>
      <c r="T108" s="373">
        <f t="shared" si="143"/>
        <v>0</v>
      </c>
      <c r="U108" s="373">
        <f t="shared" si="143"/>
        <v>0</v>
      </c>
      <c r="V108" s="373">
        <f t="shared" si="143"/>
        <v>0</v>
      </c>
      <c r="W108" s="373">
        <f t="shared" si="143"/>
        <v>0</v>
      </c>
      <c r="X108" s="409"/>
      <c r="Y108" s="373">
        <f t="shared" si="164"/>
        <v>1</v>
      </c>
      <c r="Z108" s="373">
        <f t="shared" si="165"/>
        <v>0</v>
      </c>
    </row>
    <row r="109" spans="4:26" ht="27.6" x14ac:dyDescent="0.25">
      <c r="D109" s="107" t="str">
        <f t="shared" ca="1" si="161"/>
        <v>2.75</v>
      </c>
      <c r="E109" s="224" t="s">
        <v>25</v>
      </c>
      <c r="F109" s="299" t="s">
        <v>171</v>
      </c>
      <c r="G109" s="225"/>
      <c r="H109" s="225"/>
      <c r="I109" s="93" t="s">
        <v>47</v>
      </c>
      <c r="J109" s="16"/>
      <c r="L109" s="374">
        <f t="shared" si="162"/>
        <v>1</v>
      </c>
      <c r="M109" s="374">
        <f t="shared" si="163"/>
        <v>0</v>
      </c>
      <c r="N109" s="415">
        <f ca="1">MAX(N$15:OFFSET(N109,-1,0))+1</f>
        <v>75</v>
      </c>
      <c r="P109" s="373">
        <f t="shared" si="143"/>
        <v>0</v>
      </c>
      <c r="Q109" s="373">
        <f t="shared" si="143"/>
        <v>0</v>
      </c>
      <c r="R109" s="373">
        <f t="shared" si="143"/>
        <v>0</v>
      </c>
      <c r="S109" s="373">
        <f t="shared" si="143"/>
        <v>0</v>
      </c>
      <c r="T109" s="373">
        <f t="shared" si="143"/>
        <v>0</v>
      </c>
      <c r="U109" s="373">
        <f t="shared" si="143"/>
        <v>0</v>
      </c>
      <c r="V109" s="373">
        <f t="shared" si="143"/>
        <v>0</v>
      </c>
      <c r="W109" s="373">
        <f t="shared" si="143"/>
        <v>0</v>
      </c>
      <c r="X109" s="409"/>
      <c r="Y109" s="373">
        <f t="shared" si="164"/>
        <v>1</v>
      </c>
      <c r="Z109" s="373">
        <f t="shared" si="165"/>
        <v>0</v>
      </c>
    </row>
    <row r="110" spans="4:26" ht="27.6" x14ac:dyDescent="0.25">
      <c r="D110" s="107" t="str">
        <f t="shared" ca="1" si="161"/>
        <v>2.76</v>
      </c>
      <c r="E110" s="224" t="s">
        <v>25</v>
      </c>
      <c r="F110" s="299" t="s">
        <v>171</v>
      </c>
      <c r="G110" s="225"/>
      <c r="H110" s="225"/>
      <c r="I110" s="93" t="s">
        <v>47</v>
      </c>
      <c r="J110" s="16"/>
      <c r="L110" s="374">
        <f t="shared" si="162"/>
        <v>1</v>
      </c>
      <c r="M110" s="374">
        <f t="shared" si="163"/>
        <v>0</v>
      </c>
      <c r="N110" s="415">
        <f ca="1">MAX(N$15:OFFSET(N110,-1,0))+1</f>
        <v>76</v>
      </c>
      <c r="P110" s="373">
        <f t="shared" si="143"/>
        <v>0</v>
      </c>
      <c r="Q110" s="373">
        <f t="shared" si="143"/>
        <v>0</v>
      </c>
      <c r="R110" s="373">
        <f t="shared" si="143"/>
        <v>0</v>
      </c>
      <c r="S110" s="373">
        <f t="shared" si="143"/>
        <v>0</v>
      </c>
      <c r="T110" s="373">
        <f t="shared" si="143"/>
        <v>0</v>
      </c>
      <c r="U110" s="373">
        <f t="shared" si="143"/>
        <v>0</v>
      </c>
      <c r="V110" s="373">
        <f t="shared" si="143"/>
        <v>0</v>
      </c>
      <c r="W110" s="373">
        <f t="shared" si="143"/>
        <v>0</v>
      </c>
      <c r="X110" s="409"/>
      <c r="Y110" s="373">
        <f t="shared" si="164"/>
        <v>1</v>
      </c>
      <c r="Z110" s="373">
        <f t="shared" si="165"/>
        <v>0</v>
      </c>
    </row>
    <row r="111" spans="4:26" ht="27.6" x14ac:dyDescent="0.25">
      <c r="D111" s="107" t="str">
        <f t="shared" ref="D111" ca="1" si="166">CONCATENATE($A$1,".",N111)</f>
        <v>2.77</v>
      </c>
      <c r="E111" s="224" t="s">
        <v>25</v>
      </c>
      <c r="F111" s="299" t="s">
        <v>171</v>
      </c>
      <c r="G111" s="225"/>
      <c r="H111" s="225"/>
      <c r="I111" s="93" t="s">
        <v>47</v>
      </c>
      <c r="J111" s="16"/>
      <c r="L111" s="374">
        <f t="shared" ref="L111" si="167">IF(AND(OR(E111="V1",E111="V2",E111="V3"),G111=""),1,0)</f>
        <v>1</v>
      </c>
      <c r="M111" s="374">
        <f t="shared" ref="M111" si="168">IF(OR(AND(E111="V1",G111="Ei"),(AND(E111="V1",G111="Osittain"))),1,0)</f>
        <v>0</v>
      </c>
      <c r="N111" s="415">
        <f ca="1">MAX(N$15:OFFSET(N111,-1,0))+1</f>
        <v>77</v>
      </c>
      <c r="P111" s="373">
        <f t="shared" si="143"/>
        <v>0</v>
      </c>
      <c r="Q111" s="373">
        <f t="shared" si="143"/>
        <v>0</v>
      </c>
      <c r="R111" s="373">
        <f t="shared" si="143"/>
        <v>0</v>
      </c>
      <c r="S111" s="373">
        <f t="shared" si="143"/>
        <v>0</v>
      </c>
      <c r="T111" s="373">
        <f t="shared" si="143"/>
        <v>0</v>
      </c>
      <c r="U111" s="373">
        <f t="shared" si="143"/>
        <v>0</v>
      </c>
      <c r="V111" s="373">
        <f t="shared" si="143"/>
        <v>0</v>
      </c>
      <c r="W111" s="373">
        <f t="shared" si="143"/>
        <v>0</v>
      </c>
      <c r="X111" s="409"/>
      <c r="Y111" s="373">
        <f t="shared" ref="Y111" si="169">IF(E111="V2",1,0)</f>
        <v>1</v>
      </c>
      <c r="Z111" s="373">
        <f t="shared" ref="Z111" si="170">IF(E111="V3",1,0)</f>
        <v>0</v>
      </c>
    </row>
    <row r="112" spans="4:26" ht="27.6" x14ac:dyDescent="0.25">
      <c r="D112" s="107" t="str">
        <f t="shared" ref="D112" ca="1" si="171">CONCATENATE($A$1,".",N112)</f>
        <v>2.78</v>
      </c>
      <c r="E112" s="224" t="s">
        <v>25</v>
      </c>
      <c r="F112" s="299" t="s">
        <v>171</v>
      </c>
      <c r="G112" s="225"/>
      <c r="H112" s="225"/>
      <c r="I112" s="93" t="s">
        <v>47</v>
      </c>
      <c r="J112" s="16"/>
      <c r="L112" s="374">
        <f t="shared" ref="L112" si="172">IF(AND(OR(E112="V1",E112="V2",E112="V3"),G112=""),1,0)</f>
        <v>1</v>
      </c>
      <c r="M112" s="374">
        <f t="shared" ref="M112" si="173">IF(OR(AND(E112="V1",G112="Ei"),(AND(E112="V1",G112="Osittain"))),1,0)</f>
        <v>0</v>
      </c>
      <c r="N112" s="415">
        <f ca="1">MAX(N$15:OFFSET(N112,-1,0))+1</f>
        <v>78</v>
      </c>
      <c r="P112" s="373">
        <f t="shared" si="143"/>
        <v>0</v>
      </c>
      <c r="Q112" s="373">
        <f t="shared" si="143"/>
        <v>0</v>
      </c>
      <c r="R112" s="373">
        <f t="shared" si="143"/>
        <v>0</v>
      </c>
      <c r="S112" s="373">
        <f t="shared" si="143"/>
        <v>0</v>
      </c>
      <c r="T112" s="373">
        <f t="shared" si="143"/>
        <v>0</v>
      </c>
      <c r="U112" s="373">
        <f t="shared" si="143"/>
        <v>0</v>
      </c>
      <c r="V112" s="373">
        <f t="shared" si="143"/>
        <v>0</v>
      </c>
      <c r="W112" s="373">
        <f t="shared" si="143"/>
        <v>0</v>
      </c>
      <c r="X112" s="409"/>
      <c r="Y112" s="373">
        <f t="shared" ref="Y112" si="174">IF(E112="V2",1,0)</f>
        <v>1</v>
      </c>
      <c r="Z112" s="373">
        <f t="shared" ref="Z112" si="175">IF(E112="V3",1,0)</f>
        <v>0</v>
      </c>
    </row>
    <row r="113" spans="1:32" ht="27.6" x14ac:dyDescent="0.25">
      <c r="D113" s="107" t="str">
        <f t="shared" ca="1" si="140"/>
        <v>2.79</v>
      </c>
      <c r="E113" s="224" t="s">
        <v>25</v>
      </c>
      <c r="F113" s="299" t="s">
        <v>171</v>
      </c>
      <c r="G113" s="225"/>
      <c r="H113" s="225"/>
      <c r="I113" s="93" t="s">
        <v>47</v>
      </c>
      <c r="J113" s="16"/>
      <c r="K113" s="42"/>
      <c r="L113" s="374">
        <f t="shared" si="141"/>
        <v>1</v>
      </c>
      <c r="M113" s="374">
        <f t="shared" si="142"/>
        <v>0</v>
      </c>
      <c r="N113" s="415">
        <f ca="1">MAX(N$15:OFFSET(N113,-1,0))+1</f>
        <v>79</v>
      </c>
      <c r="P113" s="373">
        <f t="shared" si="143"/>
        <v>0</v>
      </c>
      <c r="Q113" s="373">
        <f t="shared" si="143"/>
        <v>0</v>
      </c>
      <c r="R113" s="373">
        <f t="shared" si="143"/>
        <v>0</v>
      </c>
      <c r="S113" s="373">
        <f t="shared" si="143"/>
        <v>0</v>
      </c>
      <c r="T113" s="373">
        <f t="shared" si="143"/>
        <v>0</v>
      </c>
      <c r="U113" s="373">
        <f t="shared" si="143"/>
        <v>0</v>
      </c>
      <c r="V113" s="373">
        <f t="shared" si="143"/>
        <v>0</v>
      </c>
      <c r="W113" s="373">
        <f t="shared" si="143"/>
        <v>0</v>
      </c>
      <c r="X113" s="409"/>
      <c r="Y113" s="373">
        <f t="shared" si="144"/>
        <v>1</v>
      </c>
      <c r="Z113" s="373">
        <f t="shared" si="145"/>
        <v>0</v>
      </c>
    </row>
    <row r="114" spans="1:32" s="320" customFormat="1" ht="13.8" x14ac:dyDescent="0.25">
      <c r="A114" s="16"/>
      <c r="B114" s="16"/>
      <c r="C114" s="29"/>
      <c r="D114" s="107"/>
      <c r="E114" s="317"/>
      <c r="F114" s="318"/>
      <c r="G114" s="46"/>
      <c r="H114" s="46"/>
      <c r="I114" s="93"/>
      <c r="J114" s="16"/>
      <c r="K114" s="371"/>
      <c r="L114" s="374"/>
      <c r="M114" s="374"/>
      <c r="N114" s="415"/>
      <c r="O114" s="93"/>
      <c r="P114" s="373"/>
      <c r="Q114" s="373"/>
      <c r="R114" s="373"/>
      <c r="S114" s="373"/>
      <c r="T114" s="373"/>
      <c r="U114" s="373"/>
      <c r="V114" s="373"/>
      <c r="W114" s="373"/>
      <c r="X114" s="409"/>
      <c r="Y114" s="373"/>
      <c r="Z114" s="373"/>
      <c r="AA114" s="37"/>
      <c r="AB114" s="416"/>
      <c r="AC114" s="416"/>
      <c r="AD114" s="416"/>
      <c r="AE114" s="416"/>
      <c r="AF114" s="416"/>
    </row>
    <row r="115" spans="1:32" ht="15.6" x14ac:dyDescent="0.3">
      <c r="B115" s="44" t="s">
        <v>175</v>
      </c>
      <c r="C115" s="102"/>
      <c r="F115" s="321"/>
      <c r="G115" s="46"/>
      <c r="H115" s="46"/>
      <c r="I115" s="21"/>
      <c r="J115" s="16"/>
      <c r="N115" s="415"/>
      <c r="O115" s="384"/>
      <c r="P115" s="373"/>
      <c r="X115" s="409"/>
    </row>
    <row r="116" spans="1:32" ht="65.25" customHeight="1" x14ac:dyDescent="0.25">
      <c r="C116" s="16"/>
      <c r="E116" s="16"/>
      <c r="F116" s="458" t="s">
        <v>170</v>
      </c>
      <c r="G116" s="465"/>
      <c r="H116" s="465"/>
      <c r="I116" s="465"/>
      <c r="J116" s="16"/>
      <c r="N116" s="415"/>
      <c r="O116" s="384"/>
      <c r="P116" s="373"/>
      <c r="X116" s="409"/>
    </row>
    <row r="117" spans="1:32" ht="13.8" x14ac:dyDescent="0.25">
      <c r="C117" s="16"/>
      <c r="E117" s="16"/>
      <c r="G117" s="16"/>
      <c r="H117" s="16"/>
      <c r="I117" s="16"/>
      <c r="J117" s="16"/>
      <c r="N117" s="415"/>
      <c r="O117" s="384"/>
      <c r="P117" s="373"/>
      <c r="X117" s="409"/>
    </row>
    <row r="118" spans="1:32" ht="13.8" x14ac:dyDescent="0.25">
      <c r="B118" s="29"/>
      <c r="C118" s="16"/>
      <c r="D118" s="129"/>
      <c r="E118" s="97"/>
      <c r="F118" s="109" t="s">
        <v>44</v>
      </c>
      <c r="G118" s="105" t="s">
        <v>45</v>
      </c>
      <c r="H118" s="131" t="s">
        <v>160</v>
      </c>
      <c r="I118" s="109"/>
      <c r="J118" s="16"/>
      <c r="N118" s="415"/>
      <c r="O118" s="384"/>
      <c r="P118" s="373"/>
      <c r="X118" s="409"/>
    </row>
    <row r="119" spans="1:32" ht="27.6" x14ac:dyDescent="0.25">
      <c r="D119" s="107" t="str">
        <f t="shared" ref="D119:D137" ca="1" si="176">CONCATENATE($A$1,".",N119)</f>
        <v>2.80</v>
      </c>
      <c r="E119" s="224" t="s">
        <v>23</v>
      </c>
      <c r="F119" s="299" t="s">
        <v>171</v>
      </c>
      <c r="G119" s="225"/>
      <c r="H119" s="225"/>
      <c r="I119" s="93" t="s">
        <v>47</v>
      </c>
      <c r="J119" s="16"/>
      <c r="L119" s="374">
        <f t="shared" ref="L119:L137" si="177">IF(AND(OR(E119="V1",E119="V2",E119="V3"),G119=""),1,0)</f>
        <v>1</v>
      </c>
      <c r="M119" s="374">
        <f t="shared" ref="M119:M137" si="178">IF(OR(AND(E119="V1",G119="Ei"),(AND(E119="V1",G119="Osittain"))),1,0)</f>
        <v>0</v>
      </c>
      <c r="N119" s="415">
        <f ca="1">MAX(N$15:OFFSET(N119,-1,0))+1</f>
        <v>80</v>
      </c>
      <c r="P119" s="373">
        <f t="shared" ref="P119:W147" si="179">IF(AND($E119=P$2,$G119=P$3),1,0)</f>
        <v>0</v>
      </c>
      <c r="Q119" s="373">
        <f t="shared" si="179"/>
        <v>0</v>
      </c>
      <c r="R119" s="373">
        <f t="shared" si="179"/>
        <v>0</v>
      </c>
      <c r="S119" s="373">
        <f t="shared" si="179"/>
        <v>0</v>
      </c>
      <c r="T119" s="373">
        <f t="shared" si="179"/>
        <v>0</v>
      </c>
      <c r="U119" s="373">
        <f t="shared" si="179"/>
        <v>0</v>
      </c>
      <c r="V119" s="373">
        <f t="shared" si="179"/>
        <v>0</v>
      </c>
      <c r="W119" s="373">
        <f t="shared" si="179"/>
        <v>0</v>
      </c>
      <c r="X119" s="409"/>
      <c r="Y119" s="373">
        <f t="shared" ref="Y119:Y137" si="180">IF(E119="V2",1,0)</f>
        <v>0</v>
      </c>
      <c r="Z119" s="373">
        <f t="shared" ref="Z119:Z137" si="181">IF(E119="V3",1,0)</f>
        <v>0</v>
      </c>
    </row>
    <row r="120" spans="1:32" ht="27.6" x14ac:dyDescent="0.25">
      <c r="D120" s="107" t="str">
        <f t="shared" ca="1" si="176"/>
        <v>2.81</v>
      </c>
      <c r="E120" s="224" t="s">
        <v>23</v>
      </c>
      <c r="F120" s="299" t="s">
        <v>171</v>
      </c>
      <c r="G120" s="225"/>
      <c r="H120" s="225"/>
      <c r="I120" s="93" t="s">
        <v>47</v>
      </c>
      <c r="J120" s="16"/>
      <c r="L120" s="374">
        <f t="shared" si="177"/>
        <v>1</v>
      </c>
      <c r="M120" s="374">
        <f t="shared" si="178"/>
        <v>0</v>
      </c>
      <c r="N120" s="415">
        <f ca="1">MAX(N$15:OFFSET(N120,-1,0))+1</f>
        <v>81</v>
      </c>
      <c r="P120" s="373">
        <f t="shared" si="179"/>
        <v>0</v>
      </c>
      <c r="Q120" s="373">
        <f t="shared" si="179"/>
        <v>0</v>
      </c>
      <c r="R120" s="373">
        <f t="shared" si="179"/>
        <v>0</v>
      </c>
      <c r="S120" s="373">
        <f t="shared" si="179"/>
        <v>0</v>
      </c>
      <c r="T120" s="373">
        <f t="shared" si="179"/>
        <v>0</v>
      </c>
      <c r="U120" s="373">
        <f t="shared" si="179"/>
        <v>0</v>
      </c>
      <c r="V120" s="373">
        <f t="shared" si="179"/>
        <v>0</v>
      </c>
      <c r="W120" s="373">
        <f t="shared" si="179"/>
        <v>0</v>
      </c>
      <c r="X120" s="409"/>
      <c r="Y120" s="373">
        <f t="shared" si="180"/>
        <v>0</v>
      </c>
      <c r="Z120" s="373">
        <f t="shared" si="181"/>
        <v>0</v>
      </c>
    </row>
    <row r="121" spans="1:32" ht="27.6" x14ac:dyDescent="0.25">
      <c r="D121" s="107" t="str">
        <f ca="1">CONCATENATE($A$1,".",N121)</f>
        <v>2.82</v>
      </c>
      <c r="E121" s="224" t="s">
        <v>23</v>
      </c>
      <c r="F121" s="299" t="s">
        <v>171</v>
      </c>
      <c r="G121" s="225"/>
      <c r="H121" s="225"/>
      <c r="I121" s="93" t="s">
        <v>47</v>
      </c>
      <c r="J121" s="16"/>
      <c r="L121" s="374">
        <f>IF(AND(OR(E121="V1",E121="V2",E121="V3"),G121=""),1,0)</f>
        <v>1</v>
      </c>
      <c r="M121" s="374">
        <f>IF(OR(AND(E121="V1",G121="Ei"),(AND(E121="V1",G121="Osittain"))),1,0)</f>
        <v>0</v>
      </c>
      <c r="N121" s="415">
        <f ca="1">MAX(N$15:OFFSET(N121,-1,0))+1</f>
        <v>82</v>
      </c>
      <c r="P121" s="373">
        <f t="shared" ref="P121:W121" si="182">IF(AND($E121=P$2,$G121=P$3),1,0)</f>
        <v>0</v>
      </c>
      <c r="Q121" s="373">
        <f t="shared" si="182"/>
        <v>0</v>
      </c>
      <c r="R121" s="373">
        <f t="shared" si="182"/>
        <v>0</v>
      </c>
      <c r="S121" s="373">
        <f t="shared" si="182"/>
        <v>0</v>
      </c>
      <c r="T121" s="373">
        <f t="shared" si="182"/>
        <v>0</v>
      </c>
      <c r="U121" s="373">
        <f t="shared" si="182"/>
        <v>0</v>
      </c>
      <c r="V121" s="373">
        <f t="shared" si="182"/>
        <v>0</v>
      </c>
      <c r="W121" s="373">
        <f t="shared" si="182"/>
        <v>0</v>
      </c>
      <c r="X121" s="409"/>
      <c r="Y121" s="373">
        <f>IF(E121="V2",1,0)</f>
        <v>0</v>
      </c>
      <c r="Z121" s="373">
        <f>IF(E121="V3",1,0)</f>
        <v>0</v>
      </c>
    </row>
    <row r="122" spans="1:32" ht="27.6" x14ac:dyDescent="0.25">
      <c r="D122" s="107" t="str">
        <f t="shared" ca="1" si="176"/>
        <v>2.83</v>
      </c>
      <c r="E122" s="224" t="s">
        <v>23</v>
      </c>
      <c r="F122" s="299" t="s">
        <v>171</v>
      </c>
      <c r="G122" s="225"/>
      <c r="H122" s="225"/>
      <c r="I122" s="93" t="s">
        <v>47</v>
      </c>
      <c r="J122" s="16"/>
      <c r="L122" s="374">
        <f t="shared" si="177"/>
        <v>1</v>
      </c>
      <c r="M122" s="374">
        <f t="shared" si="178"/>
        <v>0</v>
      </c>
      <c r="N122" s="415">
        <f ca="1">MAX(N$15:OFFSET(N122,-1,0))+1</f>
        <v>83</v>
      </c>
      <c r="P122" s="373">
        <f t="shared" si="179"/>
        <v>0</v>
      </c>
      <c r="Q122" s="373">
        <f t="shared" si="179"/>
        <v>0</v>
      </c>
      <c r="R122" s="373">
        <f t="shared" si="179"/>
        <v>0</v>
      </c>
      <c r="S122" s="373">
        <f t="shared" si="179"/>
        <v>0</v>
      </c>
      <c r="T122" s="373">
        <f t="shared" si="179"/>
        <v>0</v>
      </c>
      <c r="U122" s="373">
        <f t="shared" si="179"/>
        <v>0</v>
      </c>
      <c r="V122" s="373">
        <f t="shared" si="179"/>
        <v>0</v>
      </c>
      <c r="W122" s="373">
        <f t="shared" si="179"/>
        <v>0</v>
      </c>
      <c r="X122" s="409"/>
      <c r="Y122" s="373">
        <f t="shared" si="180"/>
        <v>0</v>
      </c>
      <c r="Z122" s="373">
        <f t="shared" si="181"/>
        <v>0</v>
      </c>
    </row>
    <row r="123" spans="1:32" ht="27.6" x14ac:dyDescent="0.25">
      <c r="D123" s="107" t="str">
        <f t="shared" ref="D123" ca="1" si="183">CONCATENATE($A$1,".",N123)</f>
        <v>2.84</v>
      </c>
      <c r="E123" s="224" t="s">
        <v>23</v>
      </c>
      <c r="F123" s="299" t="s">
        <v>171</v>
      </c>
      <c r="G123" s="225"/>
      <c r="H123" s="225"/>
      <c r="I123" s="93" t="s">
        <v>47</v>
      </c>
      <c r="J123" s="16"/>
      <c r="L123" s="374">
        <f t="shared" ref="L123" si="184">IF(AND(OR(E123="V1",E123="V2",E123="V3"),G123=""),1,0)</f>
        <v>1</v>
      </c>
      <c r="M123" s="374">
        <f t="shared" ref="M123" si="185">IF(OR(AND(E123="V1",G123="Ei"),(AND(E123="V1",G123="Osittain"))),1,0)</f>
        <v>0</v>
      </c>
      <c r="N123" s="415">
        <f ca="1">MAX(N$15:OFFSET(N123,-1,0))+1</f>
        <v>84</v>
      </c>
      <c r="P123" s="373">
        <f t="shared" si="179"/>
        <v>0</v>
      </c>
      <c r="Q123" s="373">
        <f t="shared" si="179"/>
        <v>0</v>
      </c>
      <c r="R123" s="373">
        <f t="shared" si="179"/>
        <v>0</v>
      </c>
      <c r="S123" s="373">
        <f t="shared" si="179"/>
        <v>0</v>
      </c>
      <c r="T123" s="373">
        <f t="shared" si="179"/>
        <v>0</v>
      </c>
      <c r="U123" s="373">
        <f t="shared" si="179"/>
        <v>0</v>
      </c>
      <c r="V123" s="373">
        <f t="shared" si="179"/>
        <v>0</v>
      </c>
      <c r="W123" s="373">
        <f t="shared" si="179"/>
        <v>0</v>
      </c>
      <c r="X123" s="409"/>
      <c r="Y123" s="373">
        <f t="shared" ref="Y123" si="186">IF(E123="V2",1,0)</f>
        <v>0</v>
      </c>
      <c r="Z123" s="373">
        <f t="shared" ref="Z123" si="187">IF(E123="V3",1,0)</f>
        <v>0</v>
      </c>
    </row>
    <row r="124" spans="1:32" ht="27.6" x14ac:dyDescent="0.25">
      <c r="D124" s="107" t="str">
        <f ca="1">CONCATENATE($A$1,".",N124)</f>
        <v>2.85</v>
      </c>
      <c r="E124" s="301" t="s">
        <v>23</v>
      </c>
      <c r="F124" s="299" t="s">
        <v>171</v>
      </c>
      <c r="G124" s="225"/>
      <c r="H124" s="225"/>
      <c r="I124" s="93" t="s">
        <v>47</v>
      </c>
      <c r="J124" s="16"/>
      <c r="L124" s="374">
        <f>IF(AND(OR(E124="V1",E124="V2",E124="V3"),G124=""),1,0)</f>
        <v>1</v>
      </c>
      <c r="M124" s="374">
        <f>IF(OR(AND(E124="V1",G124="Ei"),(AND(E124="V1",G124="Osittain"))),1,0)</f>
        <v>0</v>
      </c>
      <c r="N124" s="415">
        <f ca="1">MAX(N$15:OFFSET(N124,-1,0))+1</f>
        <v>85</v>
      </c>
      <c r="P124" s="373">
        <f t="shared" ref="P124:W124" si="188">IF(AND($E124=P$2,$G124=P$3),1,0)</f>
        <v>0</v>
      </c>
      <c r="Q124" s="373">
        <f t="shared" si="188"/>
        <v>0</v>
      </c>
      <c r="R124" s="373">
        <f t="shared" si="188"/>
        <v>0</v>
      </c>
      <c r="S124" s="373">
        <f t="shared" si="188"/>
        <v>0</v>
      </c>
      <c r="T124" s="373">
        <f t="shared" si="188"/>
        <v>0</v>
      </c>
      <c r="U124" s="373">
        <f t="shared" si="188"/>
        <v>0</v>
      </c>
      <c r="V124" s="373">
        <f t="shared" si="188"/>
        <v>0</v>
      </c>
      <c r="W124" s="373">
        <f t="shared" si="188"/>
        <v>0</v>
      </c>
      <c r="X124" s="409"/>
      <c r="Y124" s="373">
        <f>IF(E124="V2",1,0)</f>
        <v>0</v>
      </c>
      <c r="Z124" s="373">
        <f>IF(E124="V3",1,0)</f>
        <v>0</v>
      </c>
    </row>
    <row r="125" spans="1:32" ht="27.6" x14ac:dyDescent="0.25">
      <c r="D125" s="107" t="str">
        <f t="shared" ca="1" si="176"/>
        <v>2.86</v>
      </c>
      <c r="E125" s="301" t="s">
        <v>23</v>
      </c>
      <c r="F125" s="299" t="s">
        <v>171</v>
      </c>
      <c r="G125" s="225"/>
      <c r="H125" s="225"/>
      <c r="I125" s="93" t="s">
        <v>47</v>
      </c>
      <c r="J125" s="16"/>
      <c r="L125" s="374">
        <f t="shared" si="177"/>
        <v>1</v>
      </c>
      <c r="M125" s="374">
        <f t="shared" si="178"/>
        <v>0</v>
      </c>
      <c r="N125" s="415">
        <f ca="1">MAX(N$15:OFFSET(N125,-1,0))+1</f>
        <v>86</v>
      </c>
      <c r="P125" s="373">
        <f t="shared" si="179"/>
        <v>0</v>
      </c>
      <c r="Q125" s="373">
        <f t="shared" si="179"/>
        <v>0</v>
      </c>
      <c r="R125" s="373">
        <f t="shared" si="179"/>
        <v>0</v>
      </c>
      <c r="S125" s="373">
        <f t="shared" si="179"/>
        <v>0</v>
      </c>
      <c r="T125" s="373">
        <f t="shared" si="179"/>
        <v>0</v>
      </c>
      <c r="U125" s="373">
        <f t="shared" si="179"/>
        <v>0</v>
      </c>
      <c r="V125" s="373">
        <f t="shared" si="179"/>
        <v>0</v>
      </c>
      <c r="W125" s="373">
        <f t="shared" si="179"/>
        <v>0</v>
      </c>
      <c r="X125" s="409"/>
      <c r="Y125" s="373">
        <f t="shared" si="180"/>
        <v>0</v>
      </c>
      <c r="Z125" s="373">
        <f t="shared" si="181"/>
        <v>0</v>
      </c>
    </row>
    <row r="126" spans="1:32" ht="27.6" x14ac:dyDescent="0.25">
      <c r="D126" s="107" t="str">
        <f t="shared" ca="1" si="176"/>
        <v>2.87</v>
      </c>
      <c r="E126" s="301" t="s">
        <v>23</v>
      </c>
      <c r="F126" s="299" t="s">
        <v>171</v>
      </c>
      <c r="G126" s="225"/>
      <c r="H126" s="225"/>
      <c r="I126" s="93" t="s">
        <v>47</v>
      </c>
      <c r="J126" s="16"/>
      <c r="L126" s="374">
        <f t="shared" si="177"/>
        <v>1</v>
      </c>
      <c r="M126" s="374">
        <f t="shared" si="178"/>
        <v>0</v>
      </c>
      <c r="N126" s="415">
        <f ca="1">MAX(N$15:OFFSET(N126,-1,0))+1</f>
        <v>87</v>
      </c>
      <c r="P126" s="373">
        <f t="shared" si="179"/>
        <v>0</v>
      </c>
      <c r="Q126" s="373">
        <f t="shared" si="179"/>
        <v>0</v>
      </c>
      <c r="R126" s="373">
        <f t="shared" si="179"/>
        <v>0</v>
      </c>
      <c r="S126" s="373">
        <f t="shared" si="179"/>
        <v>0</v>
      </c>
      <c r="T126" s="373">
        <f t="shared" si="179"/>
        <v>0</v>
      </c>
      <c r="U126" s="373">
        <f t="shared" si="179"/>
        <v>0</v>
      </c>
      <c r="V126" s="373">
        <f t="shared" si="179"/>
        <v>0</v>
      </c>
      <c r="W126" s="373">
        <f t="shared" si="179"/>
        <v>0</v>
      </c>
      <c r="X126" s="409"/>
      <c r="Y126" s="373">
        <f t="shared" si="180"/>
        <v>0</v>
      </c>
      <c r="Z126" s="373">
        <f t="shared" si="181"/>
        <v>0</v>
      </c>
    </row>
    <row r="127" spans="1:32" ht="27.6" x14ac:dyDescent="0.25">
      <c r="D127" s="107" t="str">
        <f t="shared" ca="1" si="176"/>
        <v>2.88</v>
      </c>
      <c r="E127" s="301" t="s">
        <v>23</v>
      </c>
      <c r="F127" s="299" t="s">
        <v>171</v>
      </c>
      <c r="G127" s="225"/>
      <c r="H127" s="225"/>
      <c r="I127" s="93" t="s">
        <v>47</v>
      </c>
      <c r="J127" s="16"/>
      <c r="L127" s="374">
        <f t="shared" si="177"/>
        <v>1</v>
      </c>
      <c r="M127" s="374">
        <f t="shared" si="178"/>
        <v>0</v>
      </c>
      <c r="N127" s="415">
        <f ca="1">MAX(N$15:OFFSET(N127,-1,0))+1</f>
        <v>88</v>
      </c>
      <c r="P127" s="373">
        <f t="shared" si="179"/>
        <v>0</v>
      </c>
      <c r="Q127" s="373">
        <f t="shared" si="179"/>
        <v>0</v>
      </c>
      <c r="R127" s="373">
        <f t="shared" si="179"/>
        <v>0</v>
      </c>
      <c r="S127" s="373">
        <f t="shared" si="179"/>
        <v>0</v>
      </c>
      <c r="T127" s="373">
        <f t="shared" si="179"/>
        <v>0</v>
      </c>
      <c r="U127" s="373">
        <f t="shared" si="179"/>
        <v>0</v>
      </c>
      <c r="V127" s="373">
        <f t="shared" si="179"/>
        <v>0</v>
      </c>
      <c r="W127" s="373">
        <f t="shared" si="179"/>
        <v>0</v>
      </c>
      <c r="X127" s="409"/>
      <c r="Y127" s="373">
        <f t="shared" si="180"/>
        <v>0</v>
      </c>
      <c r="Z127" s="373">
        <f t="shared" si="181"/>
        <v>0</v>
      </c>
    </row>
    <row r="128" spans="1:32" ht="27.6" x14ac:dyDescent="0.25">
      <c r="D128" s="107" t="str">
        <f t="shared" ca="1" si="176"/>
        <v>2.89</v>
      </c>
      <c r="E128" s="301" t="s">
        <v>23</v>
      </c>
      <c r="F128" s="299" t="s">
        <v>171</v>
      </c>
      <c r="G128" s="225"/>
      <c r="H128" s="225"/>
      <c r="I128" s="93" t="s">
        <v>47</v>
      </c>
      <c r="J128" s="16"/>
      <c r="L128" s="374">
        <f t="shared" si="177"/>
        <v>1</v>
      </c>
      <c r="M128" s="374">
        <f t="shared" si="178"/>
        <v>0</v>
      </c>
      <c r="N128" s="415">
        <f ca="1">MAX(N$15:OFFSET(N128,-1,0))+1</f>
        <v>89</v>
      </c>
      <c r="P128" s="373">
        <f t="shared" si="179"/>
        <v>0</v>
      </c>
      <c r="Q128" s="373">
        <f t="shared" si="179"/>
        <v>0</v>
      </c>
      <c r="R128" s="373">
        <f t="shared" si="179"/>
        <v>0</v>
      </c>
      <c r="S128" s="373">
        <f t="shared" si="179"/>
        <v>0</v>
      </c>
      <c r="T128" s="373">
        <f t="shared" si="179"/>
        <v>0</v>
      </c>
      <c r="U128" s="373">
        <f t="shared" si="179"/>
        <v>0</v>
      </c>
      <c r="V128" s="373">
        <f t="shared" si="179"/>
        <v>0</v>
      </c>
      <c r="W128" s="373">
        <f t="shared" si="179"/>
        <v>0</v>
      </c>
      <c r="X128" s="409"/>
      <c r="Y128" s="373">
        <f t="shared" si="180"/>
        <v>0</v>
      </c>
      <c r="Z128" s="373">
        <f t="shared" si="181"/>
        <v>0</v>
      </c>
    </row>
    <row r="129" spans="1:26" ht="27.6" x14ac:dyDescent="0.25">
      <c r="D129" s="107" t="str">
        <f t="shared" ca="1" si="176"/>
        <v>2.90</v>
      </c>
      <c r="E129" s="301" t="s">
        <v>23</v>
      </c>
      <c r="F129" s="299" t="s">
        <v>171</v>
      </c>
      <c r="G129" s="225"/>
      <c r="H129" s="225"/>
      <c r="I129" s="93" t="s">
        <v>47</v>
      </c>
      <c r="J129" s="16"/>
      <c r="L129" s="374">
        <f t="shared" si="177"/>
        <v>1</v>
      </c>
      <c r="M129" s="374">
        <f t="shared" si="178"/>
        <v>0</v>
      </c>
      <c r="N129" s="415">
        <f ca="1">MAX(N$15:OFFSET(N129,-1,0))+1</f>
        <v>90</v>
      </c>
      <c r="P129" s="373">
        <f t="shared" si="179"/>
        <v>0</v>
      </c>
      <c r="Q129" s="373">
        <f t="shared" si="179"/>
        <v>0</v>
      </c>
      <c r="R129" s="373">
        <f t="shared" si="179"/>
        <v>0</v>
      </c>
      <c r="S129" s="373">
        <f t="shared" si="179"/>
        <v>0</v>
      </c>
      <c r="T129" s="373">
        <f t="shared" si="179"/>
        <v>0</v>
      </c>
      <c r="U129" s="373">
        <f t="shared" si="179"/>
        <v>0</v>
      </c>
      <c r="V129" s="373">
        <f t="shared" si="179"/>
        <v>0</v>
      </c>
      <c r="W129" s="373">
        <f t="shared" si="179"/>
        <v>0</v>
      </c>
      <c r="X129" s="409"/>
      <c r="Y129" s="373">
        <f t="shared" si="180"/>
        <v>0</v>
      </c>
      <c r="Z129" s="373">
        <f t="shared" si="181"/>
        <v>0</v>
      </c>
    </row>
    <row r="130" spans="1:26" ht="27.6" x14ac:dyDescent="0.25">
      <c r="D130" s="107" t="str">
        <f ca="1">CONCATENATE($A$1,".",N130)</f>
        <v>2.91</v>
      </c>
      <c r="E130" s="224" t="s">
        <v>23</v>
      </c>
      <c r="F130" s="299" t="s">
        <v>171</v>
      </c>
      <c r="G130" s="225"/>
      <c r="H130" s="225"/>
      <c r="I130" s="93" t="s">
        <v>47</v>
      </c>
      <c r="J130" s="16"/>
      <c r="L130" s="374">
        <f>IF(AND(OR(E130="V1",E130="V2",E130="V3"),G130=""),1,0)</f>
        <v>1</v>
      </c>
      <c r="M130" s="374">
        <f>IF(OR(AND(E130="V1",G130="Ei"),(AND(E130="V1",G130="Osittain"))),1,0)</f>
        <v>0</v>
      </c>
      <c r="N130" s="415">
        <f ca="1">MAX(N$15:OFFSET(N130,-1,0))+1</f>
        <v>91</v>
      </c>
      <c r="P130" s="373">
        <f t="shared" ref="P130:W130" si="189">IF(AND($E130=P$2,$G130=P$3),1,0)</f>
        <v>0</v>
      </c>
      <c r="Q130" s="373">
        <f t="shared" si="189"/>
        <v>0</v>
      </c>
      <c r="R130" s="373">
        <f t="shared" si="189"/>
        <v>0</v>
      </c>
      <c r="S130" s="373">
        <f t="shared" si="189"/>
        <v>0</v>
      </c>
      <c r="T130" s="373">
        <f t="shared" si="189"/>
        <v>0</v>
      </c>
      <c r="U130" s="373">
        <f t="shared" si="189"/>
        <v>0</v>
      </c>
      <c r="V130" s="373">
        <f t="shared" si="189"/>
        <v>0</v>
      </c>
      <c r="W130" s="373">
        <f t="shared" si="189"/>
        <v>0</v>
      </c>
      <c r="X130" s="409"/>
      <c r="Y130" s="373">
        <f>IF(E130="V2",1,0)</f>
        <v>0</v>
      </c>
      <c r="Z130" s="373">
        <f>IF(E130="V3",1,0)</f>
        <v>0</v>
      </c>
    </row>
    <row r="131" spans="1:26" ht="27.6" x14ac:dyDescent="0.25">
      <c r="D131" s="107" t="str">
        <f t="shared" ref="D131" ca="1" si="190">CONCATENATE($A$1,".",N131)</f>
        <v>2.92</v>
      </c>
      <c r="E131" s="224" t="s">
        <v>23</v>
      </c>
      <c r="F131" s="299" t="s">
        <v>171</v>
      </c>
      <c r="G131" s="225"/>
      <c r="H131" s="225"/>
      <c r="I131" s="93" t="s">
        <v>47</v>
      </c>
      <c r="J131" s="16"/>
      <c r="L131" s="374">
        <f t="shared" ref="L131" si="191">IF(AND(OR(E131="V1",E131="V2",E131="V3"),G131=""),1,0)</f>
        <v>1</v>
      </c>
      <c r="M131" s="374">
        <f t="shared" ref="M131" si="192">IF(OR(AND(E131="V1",G131="Ei"),(AND(E131="V1",G131="Osittain"))),1,0)</f>
        <v>0</v>
      </c>
      <c r="N131" s="415">
        <f ca="1">MAX(N$15:OFFSET(N131,-1,0))+1</f>
        <v>92</v>
      </c>
      <c r="P131" s="373">
        <f t="shared" si="179"/>
        <v>0</v>
      </c>
      <c r="Q131" s="373">
        <f t="shared" si="179"/>
        <v>0</v>
      </c>
      <c r="R131" s="373">
        <f t="shared" si="179"/>
        <v>0</v>
      </c>
      <c r="S131" s="373">
        <f t="shared" si="179"/>
        <v>0</v>
      </c>
      <c r="T131" s="373">
        <f t="shared" si="179"/>
        <v>0</v>
      </c>
      <c r="U131" s="373">
        <f t="shared" si="179"/>
        <v>0</v>
      </c>
      <c r="V131" s="373">
        <f t="shared" si="179"/>
        <v>0</v>
      </c>
      <c r="W131" s="373">
        <f t="shared" si="179"/>
        <v>0</v>
      </c>
      <c r="X131" s="409"/>
      <c r="Y131" s="373">
        <f t="shared" ref="Y131" si="193">IF(E131="V2",1,0)</f>
        <v>0</v>
      </c>
      <c r="Z131" s="373">
        <f t="shared" ref="Z131" si="194">IF(E131="V3",1,0)</f>
        <v>0</v>
      </c>
    </row>
    <row r="132" spans="1:26" ht="27.6" x14ac:dyDescent="0.25">
      <c r="D132" s="107" t="str">
        <f t="shared" ca="1" si="176"/>
        <v>2.93</v>
      </c>
      <c r="E132" s="224" t="s">
        <v>25</v>
      </c>
      <c r="F132" s="299" t="s">
        <v>171</v>
      </c>
      <c r="G132" s="225"/>
      <c r="H132" s="225"/>
      <c r="I132" s="93" t="s">
        <v>47</v>
      </c>
      <c r="J132" s="16"/>
      <c r="L132" s="374">
        <f t="shared" si="177"/>
        <v>1</v>
      </c>
      <c r="M132" s="374">
        <f t="shared" si="178"/>
        <v>0</v>
      </c>
      <c r="N132" s="415">
        <f ca="1">MAX(N$15:OFFSET(N132,-1,0))+1</f>
        <v>93</v>
      </c>
      <c r="P132" s="373">
        <f t="shared" si="179"/>
        <v>0</v>
      </c>
      <c r="Q132" s="373">
        <f t="shared" si="179"/>
        <v>0</v>
      </c>
      <c r="R132" s="373">
        <f t="shared" si="179"/>
        <v>0</v>
      </c>
      <c r="S132" s="373">
        <f t="shared" si="179"/>
        <v>0</v>
      </c>
      <c r="T132" s="373">
        <f t="shared" si="179"/>
        <v>0</v>
      </c>
      <c r="U132" s="373">
        <f t="shared" si="179"/>
        <v>0</v>
      </c>
      <c r="V132" s="373">
        <f t="shared" si="179"/>
        <v>0</v>
      </c>
      <c r="W132" s="373">
        <f t="shared" si="179"/>
        <v>0</v>
      </c>
      <c r="X132" s="409"/>
      <c r="Y132" s="373">
        <f t="shared" si="180"/>
        <v>1</v>
      </c>
      <c r="Z132" s="373">
        <f t="shared" si="181"/>
        <v>0</v>
      </c>
    </row>
    <row r="133" spans="1:26" ht="27.6" x14ac:dyDescent="0.25">
      <c r="D133" s="107" t="str">
        <f t="shared" ca="1" si="176"/>
        <v>2.94</v>
      </c>
      <c r="E133" s="224" t="s">
        <v>25</v>
      </c>
      <c r="F133" s="299" t="s">
        <v>171</v>
      </c>
      <c r="G133" s="225"/>
      <c r="H133" s="225"/>
      <c r="I133" s="93" t="s">
        <v>47</v>
      </c>
      <c r="J133" s="16"/>
      <c r="L133" s="374">
        <f t="shared" si="177"/>
        <v>1</v>
      </c>
      <c r="M133" s="374">
        <f t="shared" si="178"/>
        <v>0</v>
      </c>
      <c r="N133" s="415">
        <f ca="1">MAX(N$15:OFFSET(N133,-1,0))+1</f>
        <v>94</v>
      </c>
      <c r="P133" s="373">
        <f t="shared" si="179"/>
        <v>0</v>
      </c>
      <c r="Q133" s="373">
        <f t="shared" si="179"/>
        <v>0</v>
      </c>
      <c r="R133" s="373">
        <f t="shared" si="179"/>
        <v>0</v>
      </c>
      <c r="S133" s="373">
        <f t="shared" si="179"/>
        <v>0</v>
      </c>
      <c r="T133" s="373">
        <f t="shared" si="179"/>
        <v>0</v>
      </c>
      <c r="U133" s="373">
        <f t="shared" si="179"/>
        <v>0</v>
      </c>
      <c r="V133" s="373">
        <f t="shared" si="179"/>
        <v>0</v>
      </c>
      <c r="W133" s="373">
        <f t="shared" si="179"/>
        <v>0</v>
      </c>
      <c r="X133" s="409"/>
      <c r="Y133" s="373">
        <f t="shared" si="180"/>
        <v>1</v>
      </c>
      <c r="Z133" s="373">
        <f t="shared" si="181"/>
        <v>0</v>
      </c>
    </row>
    <row r="134" spans="1:26" ht="27.6" x14ac:dyDescent="0.25">
      <c r="D134" s="107" t="str">
        <f ca="1">CONCATENATE($A$1,".",N134)</f>
        <v>2.95</v>
      </c>
      <c r="E134" s="224" t="s">
        <v>25</v>
      </c>
      <c r="F134" s="299" t="s">
        <v>171</v>
      </c>
      <c r="G134" s="225"/>
      <c r="H134" s="225"/>
      <c r="I134" s="93" t="s">
        <v>47</v>
      </c>
      <c r="J134" s="16"/>
      <c r="L134" s="374">
        <f>IF(AND(OR(E134="V1",E134="V2",E134="V3"),G134=""),1,0)</f>
        <v>1</v>
      </c>
      <c r="M134" s="374">
        <f>IF(OR(AND(E134="V1",G134="Ei"),(AND(E134="V1",G134="Osittain"))),1,0)</f>
        <v>0</v>
      </c>
      <c r="N134" s="415">
        <f ca="1">MAX(N$15:OFFSET(N134,-1,0))+1</f>
        <v>95</v>
      </c>
      <c r="P134" s="373">
        <f t="shared" ref="P134:W134" si="195">IF(AND($E134=P$2,$G134=P$3),1,0)</f>
        <v>0</v>
      </c>
      <c r="Q134" s="373">
        <f t="shared" si="195"/>
        <v>0</v>
      </c>
      <c r="R134" s="373">
        <f t="shared" si="195"/>
        <v>0</v>
      </c>
      <c r="S134" s="373">
        <f t="shared" si="195"/>
        <v>0</v>
      </c>
      <c r="T134" s="373">
        <f t="shared" si="195"/>
        <v>0</v>
      </c>
      <c r="U134" s="373">
        <f t="shared" si="195"/>
        <v>0</v>
      </c>
      <c r="V134" s="373">
        <f t="shared" si="195"/>
        <v>0</v>
      </c>
      <c r="W134" s="373">
        <f t="shared" si="195"/>
        <v>0</v>
      </c>
      <c r="X134" s="409"/>
      <c r="Y134" s="373">
        <f>IF(E134="V2",1,0)</f>
        <v>1</v>
      </c>
      <c r="Z134" s="373">
        <f>IF(E134="V3",1,0)</f>
        <v>0</v>
      </c>
    </row>
    <row r="135" spans="1:26" ht="27.6" x14ac:dyDescent="0.25">
      <c r="D135" s="107" t="str">
        <f t="shared" ca="1" si="176"/>
        <v>2.96</v>
      </c>
      <c r="E135" s="224" t="s">
        <v>25</v>
      </c>
      <c r="F135" s="299" t="s">
        <v>171</v>
      </c>
      <c r="G135" s="225"/>
      <c r="H135" s="225"/>
      <c r="I135" s="93" t="s">
        <v>47</v>
      </c>
      <c r="J135" s="16"/>
      <c r="L135" s="374">
        <f t="shared" si="177"/>
        <v>1</v>
      </c>
      <c r="M135" s="374">
        <f t="shared" si="178"/>
        <v>0</v>
      </c>
      <c r="N135" s="415">
        <f ca="1">MAX(N$15:OFFSET(N135,-1,0))+1</f>
        <v>96</v>
      </c>
      <c r="P135" s="373">
        <f t="shared" si="179"/>
        <v>0</v>
      </c>
      <c r="Q135" s="373">
        <f t="shared" si="179"/>
        <v>0</v>
      </c>
      <c r="R135" s="373">
        <f t="shared" si="179"/>
        <v>0</v>
      </c>
      <c r="S135" s="373">
        <f t="shared" si="179"/>
        <v>0</v>
      </c>
      <c r="T135" s="373">
        <f t="shared" si="179"/>
        <v>0</v>
      </c>
      <c r="U135" s="373">
        <f t="shared" si="179"/>
        <v>0</v>
      </c>
      <c r="V135" s="373">
        <f t="shared" si="179"/>
        <v>0</v>
      </c>
      <c r="W135" s="373">
        <f t="shared" si="179"/>
        <v>0</v>
      </c>
      <c r="X135" s="409"/>
      <c r="Y135" s="373">
        <f t="shared" si="180"/>
        <v>1</v>
      </c>
      <c r="Z135" s="373">
        <f t="shared" si="181"/>
        <v>0</v>
      </c>
    </row>
    <row r="136" spans="1:26" ht="27.6" x14ac:dyDescent="0.25">
      <c r="D136" s="107" t="str">
        <f t="shared" ca="1" si="176"/>
        <v>2.97</v>
      </c>
      <c r="E136" s="224" t="s">
        <v>25</v>
      </c>
      <c r="F136" s="299" t="s">
        <v>171</v>
      </c>
      <c r="G136" s="225"/>
      <c r="H136" s="225"/>
      <c r="I136" s="93" t="s">
        <v>47</v>
      </c>
      <c r="J136" s="16"/>
      <c r="L136" s="374">
        <f t="shared" si="177"/>
        <v>1</v>
      </c>
      <c r="M136" s="374">
        <f t="shared" si="178"/>
        <v>0</v>
      </c>
      <c r="N136" s="415">
        <f ca="1">MAX(N$15:OFFSET(N136,-1,0))+1</f>
        <v>97</v>
      </c>
      <c r="P136" s="373">
        <f t="shared" si="179"/>
        <v>0</v>
      </c>
      <c r="Q136" s="373">
        <f t="shared" si="179"/>
        <v>0</v>
      </c>
      <c r="R136" s="373">
        <f t="shared" si="179"/>
        <v>0</v>
      </c>
      <c r="S136" s="373">
        <f t="shared" si="179"/>
        <v>0</v>
      </c>
      <c r="T136" s="373">
        <f t="shared" si="179"/>
        <v>0</v>
      </c>
      <c r="U136" s="373">
        <f t="shared" si="179"/>
        <v>0</v>
      </c>
      <c r="V136" s="373">
        <f t="shared" si="179"/>
        <v>0</v>
      </c>
      <c r="W136" s="373">
        <f t="shared" si="179"/>
        <v>0</v>
      </c>
      <c r="X136" s="409"/>
      <c r="Y136" s="373">
        <f t="shared" si="180"/>
        <v>1</v>
      </c>
      <c r="Z136" s="373">
        <f t="shared" si="181"/>
        <v>0</v>
      </c>
    </row>
    <row r="137" spans="1:26" ht="27.6" x14ac:dyDescent="0.25">
      <c r="D137" s="107" t="str">
        <f t="shared" ca="1" si="176"/>
        <v>2.98</v>
      </c>
      <c r="E137" s="224" t="s">
        <v>25</v>
      </c>
      <c r="F137" s="299" t="s">
        <v>171</v>
      </c>
      <c r="G137" s="225"/>
      <c r="H137" s="225"/>
      <c r="I137" s="93" t="s">
        <v>47</v>
      </c>
      <c r="J137" s="16"/>
      <c r="L137" s="374">
        <f t="shared" si="177"/>
        <v>1</v>
      </c>
      <c r="M137" s="374">
        <f t="shared" si="178"/>
        <v>0</v>
      </c>
      <c r="N137" s="415">
        <f ca="1">MAX(N$15:OFFSET(N137,-1,0))+1</f>
        <v>98</v>
      </c>
      <c r="P137" s="373">
        <f t="shared" si="179"/>
        <v>0</v>
      </c>
      <c r="Q137" s="373">
        <f t="shared" si="179"/>
        <v>0</v>
      </c>
      <c r="R137" s="373">
        <f t="shared" si="179"/>
        <v>0</v>
      </c>
      <c r="S137" s="373">
        <f t="shared" si="179"/>
        <v>0</v>
      </c>
      <c r="T137" s="373">
        <f t="shared" si="179"/>
        <v>0</v>
      </c>
      <c r="U137" s="373">
        <f t="shared" si="179"/>
        <v>0</v>
      </c>
      <c r="V137" s="373">
        <f t="shared" si="179"/>
        <v>0</v>
      </c>
      <c r="W137" s="373">
        <f t="shared" si="179"/>
        <v>0</v>
      </c>
      <c r="X137" s="409"/>
      <c r="Y137" s="373">
        <f t="shared" si="180"/>
        <v>1</v>
      </c>
      <c r="Z137" s="373">
        <f t="shared" si="181"/>
        <v>0</v>
      </c>
    </row>
    <row r="138" spans="1:26" ht="27.6" x14ac:dyDescent="0.25">
      <c r="D138" s="107" t="str">
        <f t="shared" ref="D138" ca="1" si="196">CONCATENATE($A$1,".",N138)</f>
        <v>2.99</v>
      </c>
      <c r="E138" s="224" t="s">
        <v>25</v>
      </c>
      <c r="F138" s="299" t="s">
        <v>171</v>
      </c>
      <c r="G138" s="225"/>
      <c r="H138" s="225"/>
      <c r="I138" s="93" t="s">
        <v>47</v>
      </c>
      <c r="J138" s="16"/>
      <c r="L138" s="374">
        <f t="shared" ref="L138" si="197">IF(AND(OR(E138="V1",E138="V2",E138="V3"),G138=""),1,0)</f>
        <v>1</v>
      </c>
      <c r="M138" s="374">
        <f t="shared" ref="M138" si="198">IF(OR(AND(E138="V1",G138="Ei"),(AND(E138="V1",G138="Osittain"))),1,0)</f>
        <v>0</v>
      </c>
      <c r="N138" s="415">
        <f ca="1">MAX(N$15:OFFSET(N138,-1,0))+1</f>
        <v>99</v>
      </c>
      <c r="P138" s="373">
        <f t="shared" si="179"/>
        <v>0</v>
      </c>
      <c r="Q138" s="373">
        <f t="shared" si="179"/>
        <v>0</v>
      </c>
      <c r="R138" s="373">
        <f t="shared" si="179"/>
        <v>0</v>
      </c>
      <c r="S138" s="373">
        <f t="shared" si="179"/>
        <v>0</v>
      </c>
      <c r="T138" s="373">
        <f t="shared" si="179"/>
        <v>0</v>
      </c>
      <c r="U138" s="373">
        <f t="shared" si="179"/>
        <v>0</v>
      </c>
      <c r="V138" s="373">
        <f t="shared" si="179"/>
        <v>0</v>
      </c>
      <c r="W138" s="373">
        <f t="shared" si="179"/>
        <v>0</v>
      </c>
      <c r="X138" s="409"/>
      <c r="Y138" s="373">
        <f t="shared" ref="Y138" si="199">IF(E138="V2",1,0)</f>
        <v>1</v>
      </c>
      <c r="Z138" s="373">
        <f t="shared" ref="Z138" si="200">IF(E138="V3",1,0)</f>
        <v>0</v>
      </c>
    </row>
    <row r="139" spans="1:26" ht="27.6" x14ac:dyDescent="0.25">
      <c r="A139" s="202"/>
      <c r="B139" s="202"/>
      <c r="D139" s="107" t="str">
        <f ca="1">CONCATENATE($A$1,".",N139)</f>
        <v>2.100</v>
      </c>
      <c r="E139" s="224" t="s">
        <v>25</v>
      </c>
      <c r="F139" s="299" t="s">
        <v>171</v>
      </c>
      <c r="G139" s="305"/>
      <c r="H139" s="305"/>
      <c r="I139" s="93" t="s">
        <v>47</v>
      </c>
      <c r="J139" s="202"/>
      <c r="L139" s="374">
        <f>IF(AND(OR(E139="V1",E139="V2",E139="V3"),G139=""),1,0)</f>
        <v>1</v>
      </c>
      <c r="M139" s="374">
        <f>IF(OR(AND(E139="V1",G139="Ei"),(AND(E139="V1",G139="Osittain"))),1,0)</f>
        <v>0</v>
      </c>
      <c r="N139" s="415">
        <f ca="1">MAX(N$15:OFFSET(N139,-1,0))+1</f>
        <v>100</v>
      </c>
      <c r="P139" s="373">
        <f t="shared" ref="P139:W140" si="201">IF(AND($E139=P$2,$G139=P$3),1,0)</f>
        <v>0</v>
      </c>
      <c r="Q139" s="373">
        <f t="shared" si="201"/>
        <v>0</v>
      </c>
      <c r="R139" s="373">
        <f t="shared" si="201"/>
        <v>0</v>
      </c>
      <c r="S139" s="373">
        <f t="shared" si="201"/>
        <v>0</v>
      </c>
      <c r="T139" s="373">
        <f t="shared" si="201"/>
        <v>0</v>
      </c>
      <c r="U139" s="373">
        <f t="shared" si="201"/>
        <v>0</v>
      </c>
      <c r="V139" s="373">
        <f t="shared" si="201"/>
        <v>0</v>
      </c>
      <c r="W139" s="373">
        <f t="shared" si="201"/>
        <v>0</v>
      </c>
      <c r="X139" s="409"/>
      <c r="Y139" s="373">
        <f>IF(E139="V2",1,0)</f>
        <v>1</v>
      </c>
      <c r="Z139" s="373">
        <f>IF(E139="V3",1,0)</f>
        <v>0</v>
      </c>
    </row>
    <row r="140" spans="1:26" ht="27.6" x14ac:dyDescent="0.25">
      <c r="A140" s="202"/>
      <c r="B140" s="202"/>
      <c r="D140" s="107" t="str">
        <f ca="1">CONCATENATE($A$1,".",N140)</f>
        <v>2.101</v>
      </c>
      <c r="E140" s="224" t="s">
        <v>25</v>
      </c>
      <c r="F140" s="299" t="s">
        <v>171</v>
      </c>
      <c r="G140" s="305"/>
      <c r="H140" s="305"/>
      <c r="I140" s="93" t="s">
        <v>47</v>
      </c>
      <c r="J140" s="202"/>
      <c r="L140" s="374">
        <f>IF(AND(OR(E140="V1",E140="V2",E140="V3"),G140=""),1,0)</f>
        <v>1</v>
      </c>
      <c r="M140" s="374">
        <f>IF(OR(AND(E140="V1",G140="Ei"),(AND(E140="V1",G140="Osittain"))),1,0)</f>
        <v>0</v>
      </c>
      <c r="N140" s="415">
        <f ca="1">MAX(N$15:OFFSET(N140,-1,0))+1</f>
        <v>101</v>
      </c>
      <c r="P140" s="373">
        <f t="shared" si="201"/>
        <v>0</v>
      </c>
      <c r="Q140" s="373">
        <f t="shared" si="201"/>
        <v>0</v>
      </c>
      <c r="R140" s="373">
        <f t="shared" si="201"/>
        <v>0</v>
      </c>
      <c r="S140" s="373">
        <f t="shared" si="201"/>
        <v>0</v>
      </c>
      <c r="T140" s="373">
        <f t="shared" si="201"/>
        <v>0</v>
      </c>
      <c r="U140" s="373">
        <f t="shared" si="201"/>
        <v>0</v>
      </c>
      <c r="V140" s="373">
        <f t="shared" si="201"/>
        <v>0</v>
      </c>
      <c r="W140" s="373">
        <f t="shared" si="201"/>
        <v>0</v>
      </c>
      <c r="X140" s="409"/>
      <c r="Y140" s="373">
        <f>IF(E140="V2",1,0)</f>
        <v>1</v>
      </c>
      <c r="Z140" s="373">
        <f>IF(E140="V3",1,0)</f>
        <v>0</v>
      </c>
    </row>
    <row r="141" spans="1:26" ht="27.6" x14ac:dyDescent="0.25">
      <c r="D141" s="107" t="str">
        <f t="shared" ref="D141" ca="1" si="202">CONCATENATE($A$1,".",N141)</f>
        <v>2.102</v>
      </c>
      <c r="E141" s="224" t="s">
        <v>26</v>
      </c>
      <c r="F141" s="299" t="s">
        <v>171</v>
      </c>
      <c r="G141" s="225"/>
      <c r="H141" s="225"/>
      <c r="I141" s="93" t="s">
        <v>47</v>
      </c>
      <c r="J141" s="16"/>
      <c r="L141" s="374">
        <f t="shared" ref="L141" si="203">IF(AND(OR(E141="V1",E141="V2",E141="V3"),G141=""),1,0)</f>
        <v>1</v>
      </c>
      <c r="M141" s="374">
        <f t="shared" ref="M141" si="204">IF(OR(AND(E141="V1",G141="Ei"),(AND(E141="V1",G141="Osittain"))),1,0)</f>
        <v>0</v>
      </c>
      <c r="N141" s="415">
        <f ca="1">MAX(N$15:OFFSET(N141,-1,0))+1</f>
        <v>102</v>
      </c>
      <c r="P141" s="373">
        <f t="shared" si="179"/>
        <v>0</v>
      </c>
      <c r="Q141" s="373">
        <f t="shared" si="179"/>
        <v>0</v>
      </c>
      <c r="R141" s="373">
        <f t="shared" si="179"/>
        <v>0</v>
      </c>
      <c r="S141" s="373">
        <f t="shared" si="179"/>
        <v>0</v>
      </c>
      <c r="T141" s="373">
        <f t="shared" si="179"/>
        <v>0</v>
      </c>
      <c r="U141" s="373">
        <f t="shared" si="179"/>
        <v>0</v>
      </c>
      <c r="V141" s="373">
        <f t="shared" si="179"/>
        <v>0</v>
      </c>
      <c r="W141" s="373">
        <f t="shared" si="179"/>
        <v>0</v>
      </c>
      <c r="X141" s="409"/>
      <c r="Y141" s="373">
        <f t="shared" ref="Y141" si="205">IF(E141="V2",1,0)</f>
        <v>0</v>
      </c>
      <c r="Z141" s="373">
        <f t="shared" ref="Z141" si="206">IF(E141="V3",1,0)</f>
        <v>1</v>
      </c>
    </row>
    <row r="142" spans="1:26" ht="27.6" x14ac:dyDescent="0.25">
      <c r="D142" s="107" t="str">
        <f ca="1">CONCATENATE($A$1,".",N142)</f>
        <v>2.103</v>
      </c>
      <c r="E142" s="224" t="s">
        <v>26</v>
      </c>
      <c r="F142" s="299" t="s">
        <v>171</v>
      </c>
      <c r="G142" s="225"/>
      <c r="H142" s="225"/>
      <c r="I142" s="93" t="s">
        <v>47</v>
      </c>
      <c r="J142" s="16"/>
      <c r="L142" s="374">
        <f>IF(AND(OR(E142="V1",E142="V2",E142="V3"),G142=""),1,0)</f>
        <v>1</v>
      </c>
      <c r="M142" s="374">
        <f>IF(OR(AND(E142="V1",G142="Ei"),(AND(E142="V1",G142="Osittain"))),1,0)</f>
        <v>0</v>
      </c>
      <c r="N142" s="415">
        <f ca="1">MAX(N$15:OFFSET(N142,-1,0))+1</f>
        <v>103</v>
      </c>
      <c r="P142" s="373">
        <f t="shared" ref="P142:W142" si="207">IF(AND($E142=P$2,$G142=P$3),1,0)</f>
        <v>0</v>
      </c>
      <c r="Q142" s="373">
        <f t="shared" si="207"/>
        <v>0</v>
      </c>
      <c r="R142" s="373">
        <f t="shared" si="207"/>
        <v>0</v>
      </c>
      <c r="S142" s="373">
        <f t="shared" si="207"/>
        <v>0</v>
      </c>
      <c r="T142" s="373">
        <f t="shared" si="207"/>
        <v>0</v>
      </c>
      <c r="U142" s="373">
        <f t="shared" si="207"/>
        <v>0</v>
      </c>
      <c r="V142" s="373">
        <f t="shared" si="207"/>
        <v>0</v>
      </c>
      <c r="W142" s="373">
        <f t="shared" si="207"/>
        <v>0</v>
      </c>
      <c r="X142" s="409"/>
      <c r="Y142" s="373">
        <f>IF(E142="V2",1,0)</f>
        <v>0</v>
      </c>
      <c r="Z142" s="373">
        <f>IF(E142="V3",1,0)</f>
        <v>1</v>
      </c>
    </row>
    <row r="143" spans="1:26" x14ac:dyDescent="0.3">
      <c r="D143" s="107"/>
      <c r="E143" s="317"/>
      <c r="F143" s="318"/>
      <c r="G143" s="46"/>
      <c r="H143" s="46"/>
      <c r="I143" s="93"/>
      <c r="N143" s="415"/>
      <c r="P143" s="373"/>
      <c r="X143" s="409"/>
    </row>
    <row r="144" spans="1:26" ht="15.6" x14ac:dyDescent="0.3">
      <c r="B144" s="44" t="s">
        <v>176</v>
      </c>
      <c r="C144" s="102"/>
      <c r="F144" s="321"/>
      <c r="G144" s="46"/>
      <c r="H144" s="46"/>
      <c r="I144" s="21"/>
      <c r="J144" s="16"/>
      <c r="N144" s="415"/>
      <c r="P144" s="373"/>
      <c r="X144" s="409"/>
    </row>
    <row r="145" spans="1:26" ht="42" customHeight="1" x14ac:dyDescent="0.25">
      <c r="C145" s="16"/>
      <c r="E145" s="16"/>
      <c r="F145" s="458" t="s">
        <v>170</v>
      </c>
      <c r="G145" s="465"/>
      <c r="H145" s="465"/>
      <c r="I145" s="465"/>
      <c r="J145" s="16"/>
      <c r="N145" s="415"/>
      <c r="P145" s="373"/>
      <c r="X145" s="417"/>
    </row>
    <row r="146" spans="1:26" ht="13.8" x14ac:dyDescent="0.25">
      <c r="B146" s="29"/>
      <c r="C146" s="16"/>
      <c r="D146" s="129"/>
      <c r="E146" s="97"/>
      <c r="F146" s="96" t="s">
        <v>44</v>
      </c>
      <c r="G146" s="105" t="s">
        <v>45</v>
      </c>
      <c r="H146" s="131" t="s">
        <v>160</v>
      </c>
      <c r="I146" s="109"/>
      <c r="J146" s="16"/>
      <c r="N146" s="415"/>
      <c r="P146" s="373"/>
    </row>
    <row r="147" spans="1:26" ht="27.6" x14ac:dyDescent="0.25">
      <c r="D147" s="107" t="str">
        <f t="shared" ref="D147:D150" ca="1" si="208">CONCATENATE($A$1,".",N147)</f>
        <v>2.104</v>
      </c>
      <c r="E147" s="224" t="s">
        <v>23</v>
      </c>
      <c r="F147" s="299" t="s">
        <v>171</v>
      </c>
      <c r="G147" s="225"/>
      <c r="H147" s="225"/>
      <c r="I147" s="93" t="s">
        <v>47</v>
      </c>
      <c r="J147" s="16"/>
      <c r="L147" s="374">
        <f t="shared" ref="L147:L150" si="209">IF(AND(OR(E147="V1",E147="V2",E147="V3"),G147=""),1,0)</f>
        <v>1</v>
      </c>
      <c r="M147" s="374">
        <f t="shared" ref="M147:M150" si="210">IF(OR(AND(E147="V1",G147="Ei"),(AND(E147="V1",G147="Osittain"))),1,0)</f>
        <v>0</v>
      </c>
      <c r="N147" s="415">
        <f ca="1">MAX(N$15:OFFSET(N147,-1,0))+1</f>
        <v>104</v>
      </c>
      <c r="P147" s="373">
        <f t="shared" si="179"/>
        <v>0</v>
      </c>
      <c r="Q147" s="373">
        <f t="shared" si="179"/>
        <v>0</v>
      </c>
      <c r="R147" s="373">
        <f t="shared" si="179"/>
        <v>0</v>
      </c>
      <c r="S147" s="373">
        <f t="shared" si="179"/>
        <v>0</v>
      </c>
      <c r="T147" s="373">
        <f t="shared" si="179"/>
        <v>0</v>
      </c>
      <c r="U147" s="373">
        <f t="shared" si="179"/>
        <v>0</v>
      </c>
      <c r="V147" s="373">
        <f t="shared" si="179"/>
        <v>0</v>
      </c>
      <c r="W147" s="373">
        <f t="shared" si="179"/>
        <v>0</v>
      </c>
      <c r="X147" s="409"/>
      <c r="Y147" s="373">
        <f t="shared" ref="Y147:Y150" si="211">IF(E147="V2",1,0)</f>
        <v>0</v>
      </c>
      <c r="Z147" s="373">
        <f t="shared" ref="Z147:Z150" si="212">IF(E147="V3",1,0)</f>
        <v>0</v>
      </c>
    </row>
    <row r="148" spans="1:26" ht="27.6" x14ac:dyDescent="0.25">
      <c r="D148" s="107" t="str">
        <f t="shared" ca="1" si="208"/>
        <v>2.105</v>
      </c>
      <c r="E148" s="224" t="s">
        <v>23</v>
      </c>
      <c r="F148" s="299" t="s">
        <v>171</v>
      </c>
      <c r="G148" s="225"/>
      <c r="H148" s="225"/>
      <c r="I148" s="93" t="s">
        <v>47</v>
      </c>
      <c r="J148" s="16"/>
      <c r="L148" s="374">
        <f t="shared" si="209"/>
        <v>1</v>
      </c>
      <c r="M148" s="374">
        <f t="shared" si="210"/>
        <v>0</v>
      </c>
      <c r="N148" s="415">
        <f ca="1">MAX(N$15:OFFSET(N148,-1,0))+1</f>
        <v>105</v>
      </c>
      <c r="P148" s="373">
        <f t="shared" ref="P148:W172" si="213">IF(AND($E148=P$2,$G148=P$3),1,0)</f>
        <v>0</v>
      </c>
      <c r="Q148" s="373">
        <f t="shared" si="213"/>
        <v>0</v>
      </c>
      <c r="R148" s="373">
        <f t="shared" si="213"/>
        <v>0</v>
      </c>
      <c r="S148" s="373">
        <f t="shared" si="213"/>
        <v>0</v>
      </c>
      <c r="T148" s="373">
        <f t="shared" si="213"/>
        <v>0</v>
      </c>
      <c r="U148" s="373">
        <f t="shared" si="213"/>
        <v>0</v>
      </c>
      <c r="V148" s="373">
        <f t="shared" si="213"/>
        <v>0</v>
      </c>
      <c r="W148" s="373">
        <f t="shared" si="213"/>
        <v>0</v>
      </c>
      <c r="X148" s="409"/>
      <c r="Y148" s="373">
        <f t="shared" si="211"/>
        <v>0</v>
      </c>
      <c r="Z148" s="373">
        <f t="shared" si="212"/>
        <v>0</v>
      </c>
    </row>
    <row r="149" spans="1:26" ht="27.6" x14ac:dyDescent="0.25">
      <c r="D149" s="107" t="str">
        <f t="shared" ca="1" si="208"/>
        <v>2.106</v>
      </c>
      <c r="E149" s="224" t="s">
        <v>23</v>
      </c>
      <c r="F149" s="299" t="s">
        <v>171</v>
      </c>
      <c r="G149" s="225"/>
      <c r="H149" s="225"/>
      <c r="I149" s="93" t="s">
        <v>47</v>
      </c>
      <c r="J149" s="16"/>
      <c r="L149" s="374">
        <f t="shared" si="209"/>
        <v>1</v>
      </c>
      <c r="M149" s="374">
        <f t="shared" si="210"/>
        <v>0</v>
      </c>
      <c r="N149" s="415">
        <f ca="1">MAX(N$15:OFFSET(N149,-1,0))+1</f>
        <v>106</v>
      </c>
      <c r="P149" s="373">
        <f t="shared" si="213"/>
        <v>0</v>
      </c>
      <c r="Q149" s="373">
        <f t="shared" si="213"/>
        <v>0</v>
      </c>
      <c r="R149" s="373">
        <f t="shared" si="213"/>
        <v>0</v>
      </c>
      <c r="S149" s="373">
        <f t="shared" si="213"/>
        <v>0</v>
      </c>
      <c r="T149" s="373">
        <f t="shared" si="213"/>
        <v>0</v>
      </c>
      <c r="U149" s="373">
        <f t="shared" si="213"/>
        <v>0</v>
      </c>
      <c r="V149" s="373">
        <f t="shared" si="213"/>
        <v>0</v>
      </c>
      <c r="W149" s="373">
        <f t="shared" si="213"/>
        <v>0</v>
      </c>
      <c r="X149" s="409"/>
      <c r="Y149" s="373">
        <f t="shared" si="211"/>
        <v>0</v>
      </c>
      <c r="Z149" s="373">
        <f t="shared" si="212"/>
        <v>0</v>
      </c>
    </row>
    <row r="150" spans="1:26" ht="27.6" x14ac:dyDescent="0.25">
      <c r="D150" s="107" t="str">
        <f t="shared" ca="1" si="208"/>
        <v>2.107</v>
      </c>
      <c r="E150" s="224" t="s">
        <v>23</v>
      </c>
      <c r="F150" s="299" t="s">
        <v>171</v>
      </c>
      <c r="G150" s="225"/>
      <c r="H150" s="225"/>
      <c r="I150" s="93" t="s">
        <v>47</v>
      </c>
      <c r="J150" s="16"/>
      <c r="L150" s="374">
        <f t="shared" si="209"/>
        <v>1</v>
      </c>
      <c r="M150" s="374">
        <f t="shared" si="210"/>
        <v>0</v>
      </c>
      <c r="N150" s="415">
        <f ca="1">MAX(N$15:OFFSET(N150,-1,0))+1</f>
        <v>107</v>
      </c>
      <c r="P150" s="373">
        <f t="shared" si="213"/>
        <v>0</v>
      </c>
      <c r="Q150" s="373">
        <f t="shared" si="213"/>
        <v>0</v>
      </c>
      <c r="R150" s="373">
        <f t="shared" si="213"/>
        <v>0</v>
      </c>
      <c r="S150" s="373">
        <f t="shared" si="213"/>
        <v>0</v>
      </c>
      <c r="T150" s="373">
        <f t="shared" si="213"/>
        <v>0</v>
      </c>
      <c r="U150" s="373">
        <f t="shared" si="213"/>
        <v>0</v>
      </c>
      <c r="V150" s="373">
        <f t="shared" si="213"/>
        <v>0</v>
      </c>
      <c r="W150" s="373">
        <f t="shared" si="213"/>
        <v>0</v>
      </c>
      <c r="X150" s="409"/>
      <c r="Y150" s="373">
        <f t="shared" si="211"/>
        <v>0</v>
      </c>
      <c r="Z150" s="373">
        <f t="shared" si="212"/>
        <v>0</v>
      </c>
    </row>
    <row r="151" spans="1:26" ht="27.6" x14ac:dyDescent="0.25">
      <c r="A151" s="202"/>
      <c r="B151" s="202"/>
      <c r="D151" s="107" t="str">
        <f ca="1">CONCATENATE($A$1,".",N151)</f>
        <v>2.108</v>
      </c>
      <c r="E151" s="224" t="s">
        <v>23</v>
      </c>
      <c r="F151" s="299" t="s">
        <v>171</v>
      </c>
      <c r="G151" s="305"/>
      <c r="H151" s="305"/>
      <c r="I151" s="93" t="s">
        <v>47</v>
      </c>
      <c r="J151" s="202"/>
      <c r="L151" s="374">
        <f>IF(AND(OR(E151="V1",E151="V2",E151="V3"),G151=""),1,0)</f>
        <v>1</v>
      </c>
      <c r="M151" s="374">
        <f>IF(OR(AND(E151="V1",G151="Ei"),(AND(E151="V1",G151="Osittain"))),1,0)</f>
        <v>0</v>
      </c>
      <c r="N151" s="415">
        <f ca="1">MAX(N$15:OFFSET(N151,-1,0))+1</f>
        <v>108</v>
      </c>
      <c r="P151" s="373">
        <f t="shared" ref="P151:W151" si="214">IF(AND($E151=P$2,$G151=P$3),1,0)</f>
        <v>0</v>
      </c>
      <c r="Q151" s="373">
        <f t="shared" si="214"/>
        <v>0</v>
      </c>
      <c r="R151" s="373">
        <f t="shared" si="214"/>
        <v>0</v>
      </c>
      <c r="S151" s="373">
        <f t="shared" si="214"/>
        <v>0</v>
      </c>
      <c r="T151" s="373">
        <f t="shared" si="214"/>
        <v>0</v>
      </c>
      <c r="U151" s="373">
        <f t="shared" si="214"/>
        <v>0</v>
      </c>
      <c r="V151" s="373">
        <f t="shared" si="214"/>
        <v>0</v>
      </c>
      <c r="W151" s="373">
        <f t="shared" si="214"/>
        <v>0</v>
      </c>
      <c r="X151" s="409"/>
      <c r="Y151" s="373">
        <f>IF(E151="V2",1,0)</f>
        <v>0</v>
      </c>
      <c r="Z151" s="373">
        <f>IF(E151="V3",1,0)</f>
        <v>0</v>
      </c>
    </row>
    <row r="152" spans="1:26" ht="27.6" x14ac:dyDescent="0.25">
      <c r="D152" s="107" t="str">
        <f t="shared" ref="D152:D154" ca="1" si="215">CONCATENATE($A$1,".",N152)</f>
        <v>2.109</v>
      </c>
      <c r="E152" s="224" t="s">
        <v>23</v>
      </c>
      <c r="F152" s="299" t="s">
        <v>171</v>
      </c>
      <c r="G152" s="225"/>
      <c r="H152" s="225"/>
      <c r="I152" s="93" t="s">
        <v>47</v>
      </c>
      <c r="J152" s="16"/>
      <c r="L152" s="374">
        <f t="shared" ref="L152:L154" si="216">IF(AND(OR(E152="V1",E152="V2",E152="V3"),G152=""),1,0)</f>
        <v>1</v>
      </c>
      <c r="M152" s="374">
        <f t="shared" ref="M152:M154" si="217">IF(OR(AND(E152="V1",G152="Ei"),(AND(E152="V1",G152="Osittain"))),1,0)</f>
        <v>0</v>
      </c>
      <c r="N152" s="415">
        <f ca="1">MAX(N$15:OFFSET(N152,-1,0))+1</f>
        <v>109</v>
      </c>
      <c r="P152" s="373">
        <f t="shared" si="213"/>
        <v>0</v>
      </c>
      <c r="Q152" s="373">
        <f t="shared" si="213"/>
        <v>0</v>
      </c>
      <c r="R152" s="373">
        <f t="shared" si="213"/>
        <v>0</v>
      </c>
      <c r="S152" s="373">
        <f t="shared" si="213"/>
        <v>0</v>
      </c>
      <c r="T152" s="373">
        <f t="shared" si="213"/>
        <v>0</v>
      </c>
      <c r="U152" s="373">
        <f t="shared" si="213"/>
        <v>0</v>
      </c>
      <c r="V152" s="373">
        <f t="shared" si="213"/>
        <v>0</v>
      </c>
      <c r="W152" s="373">
        <f t="shared" si="213"/>
        <v>0</v>
      </c>
      <c r="X152" s="409"/>
      <c r="Y152" s="373">
        <f t="shared" ref="Y152:Y154" si="218">IF(E152="V2",1,0)</f>
        <v>0</v>
      </c>
      <c r="Z152" s="373">
        <f t="shared" ref="Z152:Z154" si="219">IF(E152="V3",1,0)</f>
        <v>0</v>
      </c>
    </row>
    <row r="153" spans="1:26" ht="27.6" x14ac:dyDescent="0.25">
      <c r="D153" s="107" t="str">
        <f t="shared" ca="1" si="215"/>
        <v>2.110</v>
      </c>
      <c r="E153" s="224" t="s">
        <v>23</v>
      </c>
      <c r="F153" s="299" t="s">
        <v>171</v>
      </c>
      <c r="G153" s="225"/>
      <c r="H153" s="225"/>
      <c r="I153" s="93" t="s">
        <v>47</v>
      </c>
      <c r="J153" s="16"/>
      <c r="L153" s="374">
        <f t="shared" si="216"/>
        <v>1</v>
      </c>
      <c r="M153" s="374">
        <f t="shared" si="217"/>
        <v>0</v>
      </c>
      <c r="N153" s="415">
        <f ca="1">MAX(N$15:OFFSET(N153,-1,0))+1</f>
        <v>110</v>
      </c>
      <c r="P153" s="373">
        <f t="shared" si="213"/>
        <v>0</v>
      </c>
      <c r="Q153" s="373">
        <f t="shared" si="213"/>
        <v>0</v>
      </c>
      <c r="R153" s="373">
        <f t="shared" si="213"/>
        <v>0</v>
      </c>
      <c r="S153" s="373">
        <f t="shared" si="213"/>
        <v>0</v>
      </c>
      <c r="T153" s="373">
        <f t="shared" si="213"/>
        <v>0</v>
      </c>
      <c r="U153" s="373">
        <f t="shared" si="213"/>
        <v>0</v>
      </c>
      <c r="V153" s="373">
        <f t="shared" si="213"/>
        <v>0</v>
      </c>
      <c r="W153" s="373">
        <f t="shared" si="213"/>
        <v>0</v>
      </c>
      <c r="X153" s="409"/>
      <c r="Y153" s="373">
        <f t="shared" si="218"/>
        <v>0</v>
      </c>
      <c r="Z153" s="373">
        <f t="shared" si="219"/>
        <v>0</v>
      </c>
    </row>
    <row r="154" spans="1:26" ht="27.6" x14ac:dyDescent="0.25">
      <c r="D154" s="107" t="str">
        <f t="shared" ca="1" si="215"/>
        <v>2.111</v>
      </c>
      <c r="E154" s="224" t="s">
        <v>23</v>
      </c>
      <c r="F154" s="299" t="s">
        <v>171</v>
      </c>
      <c r="G154" s="225"/>
      <c r="H154" s="225"/>
      <c r="I154" s="93" t="s">
        <v>47</v>
      </c>
      <c r="J154" s="16"/>
      <c r="L154" s="374">
        <f t="shared" si="216"/>
        <v>1</v>
      </c>
      <c r="M154" s="374">
        <f t="shared" si="217"/>
        <v>0</v>
      </c>
      <c r="N154" s="415">
        <f ca="1">MAX(N$15:OFFSET(N154,-1,0))+1</f>
        <v>111</v>
      </c>
      <c r="P154" s="373">
        <f t="shared" si="213"/>
        <v>0</v>
      </c>
      <c r="Q154" s="373">
        <f t="shared" si="213"/>
        <v>0</v>
      </c>
      <c r="R154" s="373">
        <f t="shared" si="213"/>
        <v>0</v>
      </c>
      <c r="S154" s="373">
        <f t="shared" si="213"/>
        <v>0</v>
      </c>
      <c r="T154" s="373">
        <f t="shared" si="213"/>
        <v>0</v>
      </c>
      <c r="U154" s="373">
        <f t="shared" si="213"/>
        <v>0</v>
      </c>
      <c r="V154" s="373">
        <f t="shared" si="213"/>
        <v>0</v>
      </c>
      <c r="W154" s="373">
        <f t="shared" si="213"/>
        <v>0</v>
      </c>
      <c r="X154" s="409"/>
      <c r="Y154" s="373">
        <f t="shared" si="218"/>
        <v>0</v>
      </c>
      <c r="Z154" s="373">
        <f t="shared" si="219"/>
        <v>0</v>
      </c>
    </row>
    <row r="155" spans="1:26" ht="27.6" x14ac:dyDescent="0.25">
      <c r="A155" s="202"/>
      <c r="B155" s="202"/>
      <c r="D155" s="107" t="str">
        <f ca="1">CONCATENATE($A$1,".",N155)</f>
        <v>2.112</v>
      </c>
      <c r="E155" s="224" t="s">
        <v>23</v>
      </c>
      <c r="F155" s="299" t="s">
        <v>171</v>
      </c>
      <c r="G155" s="305"/>
      <c r="H155" s="305"/>
      <c r="I155" s="93" t="s">
        <v>47</v>
      </c>
      <c r="J155" s="202"/>
      <c r="L155" s="374">
        <f>IF(AND(OR(E155="V1",E155="V2",E155="V3"),G155=""),1,0)</f>
        <v>1</v>
      </c>
      <c r="M155" s="374">
        <f>IF(OR(AND(E155="V1",G155="Ei"),(AND(E155="V1",G155="Osittain"))),1,0)</f>
        <v>0</v>
      </c>
      <c r="N155" s="415">
        <f ca="1">MAX(N$15:OFFSET(N155,-1,0))+1</f>
        <v>112</v>
      </c>
      <c r="P155" s="373">
        <f t="shared" si="213"/>
        <v>0</v>
      </c>
      <c r="Q155" s="373">
        <f t="shared" si="213"/>
        <v>0</v>
      </c>
      <c r="R155" s="373">
        <f t="shared" si="213"/>
        <v>0</v>
      </c>
      <c r="S155" s="373">
        <f t="shared" si="213"/>
        <v>0</v>
      </c>
      <c r="T155" s="373">
        <f t="shared" si="213"/>
        <v>0</v>
      </c>
      <c r="U155" s="373">
        <f t="shared" si="213"/>
        <v>0</v>
      </c>
      <c r="V155" s="373">
        <f t="shared" si="213"/>
        <v>0</v>
      </c>
      <c r="W155" s="373">
        <f t="shared" si="213"/>
        <v>0</v>
      </c>
      <c r="X155" s="409"/>
      <c r="Y155" s="373">
        <f>IF(E155="V2",1,0)</f>
        <v>0</v>
      </c>
      <c r="Z155" s="373">
        <f>IF(E155="V3",1,0)</f>
        <v>0</v>
      </c>
    </row>
    <row r="156" spans="1:26" ht="27.6" x14ac:dyDescent="0.25">
      <c r="D156" s="107" t="str">
        <f t="shared" ref="D156:D159" ca="1" si="220">CONCATENATE($A$1,".",N156)</f>
        <v>2.113</v>
      </c>
      <c r="E156" s="224" t="s">
        <v>23</v>
      </c>
      <c r="F156" s="299" t="s">
        <v>171</v>
      </c>
      <c r="G156" s="225"/>
      <c r="H156" s="225"/>
      <c r="I156" s="93" t="s">
        <v>47</v>
      </c>
      <c r="J156" s="16"/>
      <c r="L156" s="374">
        <f t="shared" ref="L156:L159" si="221">IF(AND(OR(E156="V1",E156="V2",E156="V3"),G156=""),1,0)</f>
        <v>1</v>
      </c>
      <c r="M156" s="374">
        <f t="shared" ref="M156:M159" si="222">IF(OR(AND(E156="V1",G156="Ei"),(AND(E156="V1",G156="Osittain"))),1,0)</f>
        <v>0</v>
      </c>
      <c r="N156" s="415">
        <f ca="1">MAX(N$15:OFFSET(N156,-1,0))+1</f>
        <v>113</v>
      </c>
      <c r="P156" s="373">
        <f t="shared" si="213"/>
        <v>0</v>
      </c>
      <c r="Q156" s="373">
        <f t="shared" si="213"/>
        <v>0</v>
      </c>
      <c r="R156" s="373">
        <f t="shared" si="213"/>
        <v>0</v>
      </c>
      <c r="S156" s="373">
        <f t="shared" si="213"/>
        <v>0</v>
      </c>
      <c r="T156" s="373">
        <f t="shared" si="213"/>
        <v>0</v>
      </c>
      <c r="U156" s="373">
        <f t="shared" si="213"/>
        <v>0</v>
      </c>
      <c r="V156" s="373">
        <f t="shared" si="213"/>
        <v>0</v>
      </c>
      <c r="W156" s="373">
        <f t="shared" si="213"/>
        <v>0</v>
      </c>
      <c r="X156" s="409"/>
      <c r="Y156" s="373">
        <f t="shared" ref="Y156:Y159" si="223">IF(E156="V2",1,0)</f>
        <v>0</v>
      </c>
      <c r="Z156" s="373">
        <f t="shared" ref="Z156:Z159" si="224">IF(E156="V3",1,0)</f>
        <v>0</v>
      </c>
    </row>
    <row r="157" spans="1:26" ht="27.6" x14ac:dyDescent="0.25">
      <c r="D157" s="107" t="str">
        <f t="shared" ca="1" si="220"/>
        <v>2.114</v>
      </c>
      <c r="E157" s="224" t="s">
        <v>23</v>
      </c>
      <c r="F157" s="299" t="s">
        <v>171</v>
      </c>
      <c r="G157" s="225"/>
      <c r="H157" s="225"/>
      <c r="I157" s="93" t="s">
        <v>47</v>
      </c>
      <c r="J157" s="16"/>
      <c r="L157" s="374">
        <f t="shared" si="221"/>
        <v>1</v>
      </c>
      <c r="M157" s="374">
        <f t="shared" si="222"/>
        <v>0</v>
      </c>
      <c r="N157" s="415">
        <f ca="1">MAX(N$15:OFFSET(N157,-1,0))+1</f>
        <v>114</v>
      </c>
      <c r="P157" s="373">
        <f t="shared" si="213"/>
        <v>0</v>
      </c>
      <c r="Q157" s="373">
        <f t="shared" si="213"/>
        <v>0</v>
      </c>
      <c r="R157" s="373">
        <f t="shared" si="213"/>
        <v>0</v>
      </c>
      <c r="S157" s="373">
        <f t="shared" si="213"/>
        <v>0</v>
      </c>
      <c r="T157" s="373">
        <f t="shared" si="213"/>
        <v>0</v>
      </c>
      <c r="U157" s="373">
        <f t="shared" si="213"/>
        <v>0</v>
      </c>
      <c r="V157" s="373">
        <f t="shared" si="213"/>
        <v>0</v>
      </c>
      <c r="W157" s="373">
        <f t="shared" si="213"/>
        <v>0</v>
      </c>
      <c r="X157" s="409"/>
      <c r="Y157" s="373">
        <f t="shared" si="223"/>
        <v>0</v>
      </c>
      <c r="Z157" s="373">
        <f t="shared" si="224"/>
        <v>0</v>
      </c>
    </row>
    <row r="158" spans="1:26" ht="27.6" x14ac:dyDescent="0.25">
      <c r="D158" s="107" t="str">
        <f t="shared" ca="1" si="220"/>
        <v>2.115</v>
      </c>
      <c r="E158" s="224" t="s">
        <v>23</v>
      </c>
      <c r="F158" s="299" t="s">
        <v>171</v>
      </c>
      <c r="G158" s="225"/>
      <c r="H158" s="225"/>
      <c r="I158" s="93" t="s">
        <v>47</v>
      </c>
      <c r="J158" s="16"/>
      <c r="L158" s="374">
        <f t="shared" si="221"/>
        <v>1</v>
      </c>
      <c r="M158" s="374">
        <f t="shared" si="222"/>
        <v>0</v>
      </c>
      <c r="N158" s="415">
        <f ca="1">MAX(N$15:OFFSET(N158,-1,0))+1</f>
        <v>115</v>
      </c>
      <c r="P158" s="373">
        <f t="shared" si="213"/>
        <v>0</v>
      </c>
      <c r="Q158" s="373">
        <f t="shared" si="213"/>
        <v>0</v>
      </c>
      <c r="R158" s="373">
        <f t="shared" si="213"/>
        <v>0</v>
      </c>
      <c r="S158" s="373">
        <f t="shared" si="213"/>
        <v>0</v>
      </c>
      <c r="T158" s="373">
        <f t="shared" si="213"/>
        <v>0</v>
      </c>
      <c r="U158" s="373">
        <f t="shared" si="213"/>
        <v>0</v>
      </c>
      <c r="V158" s="373">
        <f t="shared" si="213"/>
        <v>0</v>
      </c>
      <c r="W158" s="373">
        <f t="shared" si="213"/>
        <v>0</v>
      </c>
      <c r="X158" s="409"/>
      <c r="Y158" s="373">
        <f t="shared" si="223"/>
        <v>0</v>
      </c>
      <c r="Z158" s="373">
        <f t="shared" si="224"/>
        <v>0</v>
      </c>
    </row>
    <row r="159" spans="1:26" ht="27.6" x14ac:dyDescent="0.25">
      <c r="D159" s="107" t="str">
        <f t="shared" ca="1" si="220"/>
        <v>2.116</v>
      </c>
      <c r="E159" s="224" t="s">
        <v>23</v>
      </c>
      <c r="F159" s="299" t="s">
        <v>171</v>
      </c>
      <c r="G159" s="225"/>
      <c r="H159" s="225"/>
      <c r="I159" s="93" t="s">
        <v>47</v>
      </c>
      <c r="J159" s="16"/>
      <c r="L159" s="374">
        <f t="shared" si="221"/>
        <v>1</v>
      </c>
      <c r="M159" s="374">
        <f t="shared" si="222"/>
        <v>0</v>
      </c>
      <c r="N159" s="415">
        <f ca="1">MAX(N$15:OFFSET(N159,-1,0))+1</f>
        <v>116</v>
      </c>
      <c r="P159" s="373">
        <f t="shared" si="213"/>
        <v>0</v>
      </c>
      <c r="Q159" s="373">
        <f t="shared" si="213"/>
        <v>0</v>
      </c>
      <c r="R159" s="373">
        <f t="shared" si="213"/>
        <v>0</v>
      </c>
      <c r="S159" s="373">
        <f t="shared" si="213"/>
        <v>0</v>
      </c>
      <c r="T159" s="373">
        <f t="shared" si="213"/>
        <v>0</v>
      </c>
      <c r="U159" s="373">
        <f t="shared" si="213"/>
        <v>0</v>
      </c>
      <c r="V159" s="373">
        <f t="shared" si="213"/>
        <v>0</v>
      </c>
      <c r="W159" s="373">
        <f t="shared" si="213"/>
        <v>0</v>
      </c>
      <c r="X159" s="409"/>
      <c r="Y159" s="373">
        <f t="shared" si="223"/>
        <v>0</v>
      </c>
      <c r="Z159" s="373">
        <f t="shared" si="224"/>
        <v>0</v>
      </c>
    </row>
    <row r="160" spans="1:26" ht="27.6" x14ac:dyDescent="0.25">
      <c r="A160" s="202"/>
      <c r="B160" s="202"/>
      <c r="D160" s="107" t="str">
        <f ca="1">CONCATENATE($A$1,".",N160)</f>
        <v>2.117</v>
      </c>
      <c r="E160" s="224" t="s">
        <v>23</v>
      </c>
      <c r="F160" s="299" t="s">
        <v>171</v>
      </c>
      <c r="G160" s="305"/>
      <c r="H160" s="305"/>
      <c r="I160" s="93" t="s">
        <v>47</v>
      </c>
      <c r="J160" s="202"/>
      <c r="L160" s="374">
        <f>IF(AND(OR(E160="V1",E160="V2",E160="V3"),G160=""),1,0)</f>
        <v>1</v>
      </c>
      <c r="M160" s="374">
        <f>IF(OR(AND(E160="V1",G160="Ei"),(AND(E160="V1",G160="Osittain"))),1,0)</f>
        <v>0</v>
      </c>
      <c r="N160" s="415">
        <f ca="1">MAX(N$15:OFFSET(N160,-1,0))+1</f>
        <v>117</v>
      </c>
      <c r="P160" s="373">
        <f t="shared" si="213"/>
        <v>0</v>
      </c>
      <c r="Q160" s="373">
        <f t="shared" si="213"/>
        <v>0</v>
      </c>
      <c r="R160" s="373">
        <f t="shared" si="213"/>
        <v>0</v>
      </c>
      <c r="S160" s="373">
        <f t="shared" si="213"/>
        <v>0</v>
      </c>
      <c r="T160" s="373">
        <f t="shared" si="213"/>
        <v>0</v>
      </c>
      <c r="U160" s="373">
        <f t="shared" si="213"/>
        <v>0</v>
      </c>
      <c r="V160" s="373">
        <f t="shared" si="213"/>
        <v>0</v>
      </c>
      <c r="W160" s="373">
        <f t="shared" si="213"/>
        <v>0</v>
      </c>
      <c r="X160" s="409"/>
      <c r="Y160" s="373">
        <f>IF(E160="V2",1,0)</f>
        <v>0</v>
      </c>
      <c r="Z160" s="373">
        <f>IF(E160="V3",1,0)</f>
        <v>0</v>
      </c>
    </row>
    <row r="161" spans="1:26" ht="27.6" x14ac:dyDescent="0.25">
      <c r="D161" s="107" t="str">
        <f t="shared" ref="D161:D163" ca="1" si="225">CONCATENATE($A$1,".",N161)</f>
        <v>2.118</v>
      </c>
      <c r="E161" s="224" t="s">
        <v>23</v>
      </c>
      <c r="F161" s="299" t="s">
        <v>171</v>
      </c>
      <c r="G161" s="225"/>
      <c r="H161" s="225"/>
      <c r="I161" s="93" t="s">
        <v>47</v>
      </c>
      <c r="J161" s="16"/>
      <c r="L161" s="374">
        <f t="shared" ref="L161:L163" si="226">IF(AND(OR(E161="V1",E161="V2",E161="V3"),G161=""),1,0)</f>
        <v>1</v>
      </c>
      <c r="M161" s="374">
        <f t="shared" ref="M161:M163" si="227">IF(OR(AND(E161="V1",G161="Ei"),(AND(E161="V1",G161="Osittain"))),1,0)</f>
        <v>0</v>
      </c>
      <c r="N161" s="415">
        <f ca="1">MAX(N$15:OFFSET(N161,-1,0))+1</f>
        <v>118</v>
      </c>
      <c r="P161" s="373">
        <f t="shared" si="213"/>
        <v>0</v>
      </c>
      <c r="Q161" s="373">
        <f t="shared" si="213"/>
        <v>0</v>
      </c>
      <c r="R161" s="373">
        <f t="shared" si="213"/>
        <v>0</v>
      </c>
      <c r="S161" s="373">
        <f t="shared" si="213"/>
        <v>0</v>
      </c>
      <c r="T161" s="373">
        <f t="shared" si="213"/>
        <v>0</v>
      </c>
      <c r="U161" s="373">
        <f t="shared" si="213"/>
        <v>0</v>
      </c>
      <c r="V161" s="373">
        <f t="shared" si="213"/>
        <v>0</v>
      </c>
      <c r="W161" s="373">
        <f t="shared" si="213"/>
        <v>0</v>
      </c>
      <c r="X161" s="409"/>
      <c r="Y161" s="373">
        <f t="shared" ref="Y161:Y163" si="228">IF(E161="V2",1,0)</f>
        <v>0</v>
      </c>
      <c r="Z161" s="373">
        <f t="shared" ref="Z161:Z163" si="229">IF(E161="V3",1,0)</f>
        <v>0</v>
      </c>
    </row>
    <row r="162" spans="1:26" ht="27.6" x14ac:dyDescent="0.25">
      <c r="D162" s="107" t="str">
        <f t="shared" ca="1" si="225"/>
        <v>2.119</v>
      </c>
      <c r="E162" s="224" t="s">
        <v>25</v>
      </c>
      <c r="F162" s="299" t="s">
        <v>171</v>
      </c>
      <c r="G162" s="225"/>
      <c r="H162" s="225"/>
      <c r="I162" s="93" t="s">
        <v>47</v>
      </c>
      <c r="J162" s="16"/>
      <c r="L162" s="374">
        <f t="shared" si="226"/>
        <v>1</v>
      </c>
      <c r="M162" s="374">
        <f t="shared" si="227"/>
        <v>0</v>
      </c>
      <c r="N162" s="415">
        <f ca="1">MAX(N$15:OFFSET(N162,-1,0))+1</f>
        <v>119</v>
      </c>
      <c r="P162" s="373">
        <f t="shared" si="213"/>
        <v>0</v>
      </c>
      <c r="Q162" s="373">
        <f t="shared" si="213"/>
        <v>0</v>
      </c>
      <c r="R162" s="373">
        <f t="shared" si="213"/>
        <v>0</v>
      </c>
      <c r="S162" s="373">
        <f t="shared" si="213"/>
        <v>0</v>
      </c>
      <c r="T162" s="373">
        <f t="shared" si="213"/>
        <v>0</v>
      </c>
      <c r="U162" s="373">
        <f t="shared" si="213"/>
        <v>0</v>
      </c>
      <c r="V162" s="373">
        <f t="shared" si="213"/>
        <v>0</v>
      </c>
      <c r="W162" s="373">
        <f t="shared" si="213"/>
        <v>0</v>
      </c>
      <c r="X162" s="409"/>
      <c r="Y162" s="373">
        <f t="shared" si="228"/>
        <v>1</v>
      </c>
      <c r="Z162" s="373">
        <f t="shared" si="229"/>
        <v>0</v>
      </c>
    </row>
    <row r="163" spans="1:26" ht="27.6" x14ac:dyDescent="0.25">
      <c r="D163" s="107" t="str">
        <f t="shared" ca="1" si="225"/>
        <v>2.120</v>
      </c>
      <c r="E163" s="224" t="s">
        <v>25</v>
      </c>
      <c r="F163" s="299" t="s">
        <v>171</v>
      </c>
      <c r="G163" s="225"/>
      <c r="H163" s="225"/>
      <c r="I163" s="93" t="s">
        <v>47</v>
      </c>
      <c r="J163" s="16"/>
      <c r="L163" s="374">
        <f t="shared" si="226"/>
        <v>1</v>
      </c>
      <c r="M163" s="374">
        <f t="shared" si="227"/>
        <v>0</v>
      </c>
      <c r="N163" s="415">
        <f ca="1">MAX(N$15:OFFSET(N163,-1,0))+1</f>
        <v>120</v>
      </c>
      <c r="P163" s="373">
        <f t="shared" si="213"/>
        <v>0</v>
      </c>
      <c r="Q163" s="373">
        <f t="shared" si="213"/>
        <v>0</v>
      </c>
      <c r="R163" s="373">
        <f t="shared" si="213"/>
        <v>0</v>
      </c>
      <c r="S163" s="373">
        <f t="shared" si="213"/>
        <v>0</v>
      </c>
      <c r="T163" s="373">
        <f t="shared" si="213"/>
        <v>0</v>
      </c>
      <c r="U163" s="373">
        <f t="shared" si="213"/>
        <v>0</v>
      </c>
      <c r="V163" s="373">
        <f t="shared" si="213"/>
        <v>0</v>
      </c>
      <c r="W163" s="373">
        <f t="shared" si="213"/>
        <v>0</v>
      </c>
      <c r="X163" s="409"/>
      <c r="Y163" s="373">
        <f t="shared" si="228"/>
        <v>1</v>
      </c>
      <c r="Z163" s="373">
        <f t="shared" si="229"/>
        <v>0</v>
      </c>
    </row>
    <row r="164" spans="1:26" ht="27.6" x14ac:dyDescent="0.25">
      <c r="A164" s="202"/>
      <c r="B164" s="202"/>
      <c r="D164" s="107" t="str">
        <f ca="1">CONCATENATE($A$1,".",N164)</f>
        <v>2.121</v>
      </c>
      <c r="E164" s="224" t="s">
        <v>25</v>
      </c>
      <c r="F164" s="299" t="s">
        <v>171</v>
      </c>
      <c r="G164" s="305"/>
      <c r="H164" s="305"/>
      <c r="I164" s="93" t="s">
        <v>47</v>
      </c>
      <c r="J164" s="202"/>
      <c r="L164" s="374">
        <f>IF(AND(OR(E164="V1",E164="V2",E164="V3"),G164=""),1,0)</f>
        <v>1</v>
      </c>
      <c r="M164" s="374">
        <f>IF(OR(AND(E164="V1",G164="Ei"),(AND(E164="V1",G164="Osittain"))),1,0)</f>
        <v>0</v>
      </c>
      <c r="N164" s="415">
        <f ca="1">MAX(N$15:OFFSET(N164,-1,0))+1</f>
        <v>121</v>
      </c>
      <c r="P164" s="373">
        <f t="shared" si="213"/>
        <v>0</v>
      </c>
      <c r="Q164" s="373">
        <f t="shared" si="213"/>
        <v>0</v>
      </c>
      <c r="R164" s="373">
        <f t="shared" si="213"/>
        <v>0</v>
      </c>
      <c r="S164" s="373">
        <f t="shared" si="213"/>
        <v>0</v>
      </c>
      <c r="T164" s="373">
        <f t="shared" si="213"/>
        <v>0</v>
      </c>
      <c r="U164" s="373">
        <f t="shared" si="213"/>
        <v>0</v>
      </c>
      <c r="V164" s="373">
        <f t="shared" si="213"/>
        <v>0</v>
      </c>
      <c r="W164" s="373">
        <f t="shared" si="213"/>
        <v>0</v>
      </c>
      <c r="X164" s="409"/>
      <c r="Y164" s="373">
        <f>IF(E164="V2",1,0)</f>
        <v>1</v>
      </c>
      <c r="Z164" s="373">
        <f>IF(E164="V3",1,0)</f>
        <v>0</v>
      </c>
    </row>
    <row r="165" spans="1:26" ht="27.6" x14ac:dyDescent="0.25">
      <c r="D165" s="107" t="str">
        <f t="shared" ref="D165:D168" ca="1" si="230">CONCATENATE($A$1,".",N165)</f>
        <v>2.122</v>
      </c>
      <c r="E165" s="224" t="s">
        <v>25</v>
      </c>
      <c r="F165" s="299" t="s">
        <v>171</v>
      </c>
      <c r="G165" s="225"/>
      <c r="H165" s="225"/>
      <c r="I165" s="93" t="s">
        <v>47</v>
      </c>
      <c r="J165" s="16"/>
      <c r="L165" s="374">
        <f t="shared" ref="L165:L168" si="231">IF(AND(OR(E165="V1",E165="V2",E165="V3"),G165=""),1,0)</f>
        <v>1</v>
      </c>
      <c r="M165" s="374">
        <f t="shared" ref="M165:M168" si="232">IF(OR(AND(E165="V1",G165="Ei"),(AND(E165="V1",G165="Osittain"))),1,0)</f>
        <v>0</v>
      </c>
      <c r="N165" s="415">
        <f ca="1">MAX(N$15:OFFSET(N165,-1,0))+1</f>
        <v>122</v>
      </c>
      <c r="P165" s="373">
        <f t="shared" si="213"/>
        <v>0</v>
      </c>
      <c r="Q165" s="373">
        <f t="shared" si="213"/>
        <v>0</v>
      </c>
      <c r="R165" s="373">
        <f t="shared" si="213"/>
        <v>0</v>
      </c>
      <c r="S165" s="373">
        <f t="shared" si="213"/>
        <v>0</v>
      </c>
      <c r="T165" s="373">
        <f t="shared" si="213"/>
        <v>0</v>
      </c>
      <c r="U165" s="373">
        <f t="shared" si="213"/>
        <v>0</v>
      </c>
      <c r="V165" s="373">
        <f t="shared" si="213"/>
        <v>0</v>
      </c>
      <c r="W165" s="373">
        <f t="shared" si="213"/>
        <v>0</v>
      </c>
      <c r="X165" s="409"/>
      <c r="Y165" s="373">
        <f t="shared" ref="Y165:Y168" si="233">IF(E165="V2",1,0)</f>
        <v>1</v>
      </c>
      <c r="Z165" s="373">
        <f t="shared" ref="Z165:Z168" si="234">IF(E165="V3",1,0)</f>
        <v>0</v>
      </c>
    </row>
    <row r="166" spans="1:26" ht="27.6" x14ac:dyDescent="0.25">
      <c r="D166" s="107" t="str">
        <f t="shared" ca="1" si="230"/>
        <v>2.123</v>
      </c>
      <c r="E166" s="224" t="s">
        <v>25</v>
      </c>
      <c r="F166" s="299" t="s">
        <v>171</v>
      </c>
      <c r="G166" s="225"/>
      <c r="H166" s="225"/>
      <c r="I166" s="93" t="s">
        <v>47</v>
      </c>
      <c r="J166" s="16"/>
      <c r="L166" s="374">
        <f t="shared" si="231"/>
        <v>1</v>
      </c>
      <c r="M166" s="374">
        <f t="shared" si="232"/>
        <v>0</v>
      </c>
      <c r="N166" s="415">
        <f ca="1">MAX(N$15:OFFSET(N166,-1,0))+1</f>
        <v>123</v>
      </c>
      <c r="P166" s="373">
        <f t="shared" si="213"/>
        <v>0</v>
      </c>
      <c r="Q166" s="373">
        <f t="shared" si="213"/>
        <v>0</v>
      </c>
      <c r="R166" s="373">
        <f t="shared" si="213"/>
        <v>0</v>
      </c>
      <c r="S166" s="373">
        <f t="shared" si="213"/>
        <v>0</v>
      </c>
      <c r="T166" s="373">
        <f t="shared" si="213"/>
        <v>0</v>
      </c>
      <c r="U166" s="373">
        <f t="shared" si="213"/>
        <v>0</v>
      </c>
      <c r="V166" s="373">
        <f t="shared" si="213"/>
        <v>0</v>
      </c>
      <c r="W166" s="373">
        <f t="shared" si="213"/>
        <v>0</v>
      </c>
      <c r="X166" s="409"/>
      <c r="Y166" s="373">
        <f t="shared" si="233"/>
        <v>1</v>
      </c>
      <c r="Z166" s="373">
        <f t="shared" si="234"/>
        <v>0</v>
      </c>
    </row>
    <row r="167" spans="1:26" ht="27.6" x14ac:dyDescent="0.25">
      <c r="D167" s="107" t="str">
        <f t="shared" ca="1" si="230"/>
        <v>2.124</v>
      </c>
      <c r="E167" s="224" t="s">
        <v>25</v>
      </c>
      <c r="F167" s="299" t="s">
        <v>171</v>
      </c>
      <c r="G167" s="225"/>
      <c r="H167" s="225"/>
      <c r="I167" s="93" t="s">
        <v>47</v>
      </c>
      <c r="J167" s="16"/>
      <c r="L167" s="374">
        <f t="shared" si="231"/>
        <v>1</v>
      </c>
      <c r="M167" s="374">
        <f t="shared" si="232"/>
        <v>0</v>
      </c>
      <c r="N167" s="415">
        <f ca="1">MAX(N$15:OFFSET(N167,-1,0))+1</f>
        <v>124</v>
      </c>
      <c r="P167" s="373">
        <f t="shared" si="213"/>
        <v>0</v>
      </c>
      <c r="Q167" s="373">
        <f t="shared" si="213"/>
        <v>0</v>
      </c>
      <c r="R167" s="373">
        <f t="shared" si="213"/>
        <v>0</v>
      </c>
      <c r="S167" s="373">
        <f t="shared" si="213"/>
        <v>0</v>
      </c>
      <c r="T167" s="373">
        <f t="shared" si="213"/>
        <v>0</v>
      </c>
      <c r="U167" s="373">
        <f t="shared" si="213"/>
        <v>0</v>
      </c>
      <c r="V167" s="373">
        <f t="shared" si="213"/>
        <v>0</v>
      </c>
      <c r="W167" s="373">
        <f t="shared" si="213"/>
        <v>0</v>
      </c>
      <c r="X167" s="409"/>
      <c r="Y167" s="373">
        <f t="shared" si="233"/>
        <v>1</v>
      </c>
      <c r="Z167" s="373">
        <f t="shared" si="234"/>
        <v>0</v>
      </c>
    </row>
    <row r="168" spans="1:26" ht="27.6" x14ac:dyDescent="0.25">
      <c r="D168" s="107" t="str">
        <f t="shared" ca="1" si="230"/>
        <v>2.125</v>
      </c>
      <c r="E168" s="224" t="s">
        <v>25</v>
      </c>
      <c r="F168" s="299" t="s">
        <v>171</v>
      </c>
      <c r="G168" s="225"/>
      <c r="H168" s="225"/>
      <c r="I168" s="93" t="s">
        <v>47</v>
      </c>
      <c r="J168" s="16"/>
      <c r="L168" s="374">
        <f t="shared" si="231"/>
        <v>1</v>
      </c>
      <c r="M168" s="374">
        <f t="shared" si="232"/>
        <v>0</v>
      </c>
      <c r="N168" s="415">
        <f ca="1">MAX(N$15:OFFSET(N168,-1,0))+1</f>
        <v>125</v>
      </c>
      <c r="P168" s="373">
        <f t="shared" si="213"/>
        <v>0</v>
      </c>
      <c r="Q168" s="373">
        <f t="shared" si="213"/>
        <v>0</v>
      </c>
      <c r="R168" s="373">
        <f t="shared" si="213"/>
        <v>0</v>
      </c>
      <c r="S168" s="373">
        <f t="shared" si="213"/>
        <v>0</v>
      </c>
      <c r="T168" s="373">
        <f t="shared" si="213"/>
        <v>0</v>
      </c>
      <c r="U168" s="373">
        <f t="shared" si="213"/>
        <v>0</v>
      </c>
      <c r="V168" s="373">
        <f t="shared" si="213"/>
        <v>0</v>
      </c>
      <c r="W168" s="373">
        <f t="shared" si="213"/>
        <v>0</v>
      </c>
      <c r="X168" s="409"/>
      <c r="Y168" s="373">
        <f t="shared" si="233"/>
        <v>1</v>
      </c>
      <c r="Z168" s="373">
        <f t="shared" si="234"/>
        <v>0</v>
      </c>
    </row>
    <row r="169" spans="1:26" ht="27.6" x14ac:dyDescent="0.25">
      <c r="A169" s="202"/>
      <c r="B169" s="202"/>
      <c r="D169" s="107" t="str">
        <f ca="1">CONCATENATE($A$1,".",N169)</f>
        <v>2.126</v>
      </c>
      <c r="E169" s="224" t="s">
        <v>25</v>
      </c>
      <c r="F169" s="299" t="s">
        <v>171</v>
      </c>
      <c r="G169" s="305"/>
      <c r="H169" s="305"/>
      <c r="I169" s="93" t="s">
        <v>47</v>
      </c>
      <c r="J169" s="202"/>
      <c r="L169" s="374">
        <f>IF(AND(OR(E169="V1",E169="V2",E169="V3"),G169=""),1,0)</f>
        <v>1</v>
      </c>
      <c r="M169" s="374">
        <f>IF(OR(AND(E169="V1",G169="Ei"),(AND(E169="V1",G169="Osittain"))),1,0)</f>
        <v>0</v>
      </c>
      <c r="N169" s="415">
        <f ca="1">MAX(N$15:OFFSET(N169,-1,0))+1</f>
        <v>126</v>
      </c>
      <c r="P169" s="373">
        <f t="shared" si="213"/>
        <v>0</v>
      </c>
      <c r="Q169" s="373">
        <f t="shared" si="213"/>
        <v>0</v>
      </c>
      <c r="R169" s="373">
        <f t="shared" si="213"/>
        <v>0</v>
      </c>
      <c r="S169" s="373">
        <f t="shared" si="213"/>
        <v>0</v>
      </c>
      <c r="T169" s="373">
        <f t="shared" si="213"/>
        <v>0</v>
      </c>
      <c r="U169" s="373">
        <f t="shared" si="213"/>
        <v>0</v>
      </c>
      <c r="V169" s="373">
        <f t="shared" si="213"/>
        <v>0</v>
      </c>
      <c r="W169" s="373">
        <f t="shared" si="213"/>
        <v>0</v>
      </c>
      <c r="X169" s="409"/>
      <c r="Y169" s="373">
        <f>IF(E169="V2",1,0)</f>
        <v>1</v>
      </c>
      <c r="Z169" s="373">
        <f>IF(E169="V3",1,0)</f>
        <v>0</v>
      </c>
    </row>
    <row r="170" spans="1:26" ht="27.6" x14ac:dyDescent="0.25">
      <c r="D170" s="107" t="str">
        <f t="shared" ref="D170:D172" ca="1" si="235">CONCATENATE($A$1,".",N170)</f>
        <v>2.127</v>
      </c>
      <c r="E170" s="224" t="s">
        <v>25</v>
      </c>
      <c r="F170" s="299" t="s">
        <v>171</v>
      </c>
      <c r="G170" s="225"/>
      <c r="H170" s="225"/>
      <c r="I170" s="93" t="s">
        <v>47</v>
      </c>
      <c r="J170" s="16"/>
      <c r="L170" s="374">
        <f t="shared" ref="L170:L172" si="236">IF(AND(OR(E170="V1",E170="V2",E170="V3"),G170=""),1,0)</f>
        <v>1</v>
      </c>
      <c r="M170" s="374">
        <f t="shared" ref="M170:M172" si="237">IF(OR(AND(E170="V1",G170="Ei"),(AND(E170="V1",G170="Osittain"))),1,0)</f>
        <v>0</v>
      </c>
      <c r="N170" s="415">
        <f ca="1">MAX(N$15:OFFSET(N170,-1,0))+1</f>
        <v>127</v>
      </c>
      <c r="P170" s="373">
        <f t="shared" si="213"/>
        <v>0</v>
      </c>
      <c r="Q170" s="373">
        <f t="shared" si="213"/>
        <v>0</v>
      </c>
      <c r="R170" s="373">
        <f t="shared" si="213"/>
        <v>0</v>
      </c>
      <c r="S170" s="373">
        <f t="shared" si="213"/>
        <v>0</v>
      </c>
      <c r="T170" s="373">
        <f t="shared" si="213"/>
        <v>0</v>
      </c>
      <c r="U170" s="373">
        <f t="shared" si="213"/>
        <v>0</v>
      </c>
      <c r="V170" s="373">
        <f t="shared" si="213"/>
        <v>0</v>
      </c>
      <c r="W170" s="373">
        <f t="shared" si="213"/>
        <v>0</v>
      </c>
      <c r="X170" s="409"/>
      <c r="Y170" s="373">
        <f t="shared" ref="Y170:Y172" si="238">IF(E170="V2",1,0)</f>
        <v>1</v>
      </c>
      <c r="Z170" s="373">
        <f t="shared" ref="Z170:Z172" si="239">IF(E170="V3",1,0)</f>
        <v>0</v>
      </c>
    </row>
    <row r="171" spans="1:26" ht="27.6" x14ac:dyDescent="0.25">
      <c r="D171" s="107" t="str">
        <f t="shared" ca="1" si="235"/>
        <v>2.128</v>
      </c>
      <c r="E171" s="224" t="s">
        <v>25</v>
      </c>
      <c r="F171" s="299" t="s">
        <v>171</v>
      </c>
      <c r="G171" s="225"/>
      <c r="H171" s="225"/>
      <c r="I171" s="93" t="s">
        <v>47</v>
      </c>
      <c r="J171" s="16"/>
      <c r="L171" s="374">
        <f t="shared" si="236"/>
        <v>1</v>
      </c>
      <c r="M171" s="374">
        <f t="shared" si="237"/>
        <v>0</v>
      </c>
      <c r="N171" s="415">
        <f ca="1">MAX(N$15:OFFSET(N171,-1,0))+1</f>
        <v>128</v>
      </c>
      <c r="P171" s="373">
        <f t="shared" si="213"/>
        <v>0</v>
      </c>
      <c r="Q171" s="373">
        <f t="shared" si="213"/>
        <v>0</v>
      </c>
      <c r="R171" s="373">
        <f t="shared" si="213"/>
        <v>0</v>
      </c>
      <c r="S171" s="373">
        <f t="shared" si="213"/>
        <v>0</v>
      </c>
      <c r="T171" s="373">
        <f t="shared" si="213"/>
        <v>0</v>
      </c>
      <c r="U171" s="373">
        <f t="shared" si="213"/>
        <v>0</v>
      </c>
      <c r="V171" s="373">
        <f t="shared" si="213"/>
        <v>0</v>
      </c>
      <c r="W171" s="373">
        <f t="shared" si="213"/>
        <v>0</v>
      </c>
      <c r="X171" s="409"/>
      <c r="Y171" s="373">
        <f t="shared" si="238"/>
        <v>1</v>
      </c>
      <c r="Z171" s="373">
        <f t="shared" si="239"/>
        <v>0</v>
      </c>
    </row>
    <row r="172" spans="1:26" ht="27.6" x14ac:dyDescent="0.25">
      <c r="D172" s="107" t="str">
        <f t="shared" ca="1" si="235"/>
        <v>2.129</v>
      </c>
      <c r="E172" s="224" t="s">
        <v>25</v>
      </c>
      <c r="F172" s="299" t="s">
        <v>171</v>
      </c>
      <c r="G172" s="225"/>
      <c r="H172" s="225"/>
      <c r="I172" s="93" t="s">
        <v>47</v>
      </c>
      <c r="J172" s="16"/>
      <c r="L172" s="374">
        <f t="shared" si="236"/>
        <v>1</v>
      </c>
      <c r="M172" s="374">
        <f t="shared" si="237"/>
        <v>0</v>
      </c>
      <c r="N172" s="415">
        <f ca="1">MAX(N$15:OFFSET(N172,-1,0))+1</f>
        <v>129</v>
      </c>
      <c r="P172" s="373">
        <f t="shared" si="213"/>
        <v>0</v>
      </c>
      <c r="Q172" s="373">
        <f t="shared" si="213"/>
        <v>0</v>
      </c>
      <c r="R172" s="373">
        <f t="shared" si="213"/>
        <v>0</v>
      </c>
      <c r="S172" s="373">
        <f t="shared" si="213"/>
        <v>0</v>
      </c>
      <c r="T172" s="373">
        <f t="shared" si="213"/>
        <v>0</v>
      </c>
      <c r="U172" s="373">
        <f t="shared" si="213"/>
        <v>0</v>
      </c>
      <c r="V172" s="373">
        <f t="shared" si="213"/>
        <v>0</v>
      </c>
      <c r="W172" s="373">
        <f t="shared" si="213"/>
        <v>0</v>
      </c>
      <c r="X172" s="409"/>
      <c r="Y172" s="373">
        <f t="shared" si="238"/>
        <v>1</v>
      </c>
      <c r="Z172" s="373">
        <f t="shared" si="239"/>
        <v>0</v>
      </c>
    </row>
    <row r="173" spans="1:26" ht="27.6" x14ac:dyDescent="0.25">
      <c r="A173" s="202"/>
      <c r="B173" s="202"/>
      <c r="D173" s="107" t="str">
        <f ca="1">CONCATENATE($A$1,".",N173)</f>
        <v>2.130</v>
      </c>
      <c r="E173" s="224" t="s">
        <v>25</v>
      </c>
      <c r="F173" s="299" t="s">
        <v>171</v>
      </c>
      <c r="G173" s="305"/>
      <c r="H173" s="305"/>
      <c r="I173" s="93" t="s">
        <v>47</v>
      </c>
      <c r="J173" s="202"/>
      <c r="L173" s="374">
        <f>IF(AND(OR(E173="V1",E173="V2",E173="V3"),G173=""),1,0)</f>
        <v>1</v>
      </c>
      <c r="M173" s="374">
        <f>IF(OR(AND(E173="V1",G173="Ei"),(AND(E173="V1",G173="Osittain"))),1,0)</f>
        <v>0</v>
      </c>
      <c r="N173" s="415">
        <f ca="1">MAX(N$15:OFFSET(N173,-1,0))+1</f>
        <v>130</v>
      </c>
      <c r="P173" s="373">
        <f t="shared" ref="P173:W173" si="240">IF(AND($E173=P$2,$G173=P$3),1,0)</f>
        <v>0</v>
      </c>
      <c r="Q173" s="373">
        <f t="shared" si="240"/>
        <v>0</v>
      </c>
      <c r="R173" s="373">
        <f t="shared" si="240"/>
        <v>0</v>
      </c>
      <c r="S173" s="373">
        <f t="shared" si="240"/>
        <v>0</v>
      </c>
      <c r="T173" s="373">
        <f t="shared" si="240"/>
        <v>0</v>
      </c>
      <c r="U173" s="373">
        <f t="shared" si="240"/>
        <v>0</v>
      </c>
      <c r="V173" s="373">
        <f t="shared" si="240"/>
        <v>0</v>
      </c>
      <c r="W173" s="373">
        <f t="shared" si="240"/>
        <v>0</v>
      </c>
      <c r="X173" s="409"/>
      <c r="Y173" s="373">
        <f>IF(E173="V2",1,0)</f>
        <v>1</v>
      </c>
      <c r="Z173" s="373">
        <f>IF(E173="V3",1,0)</f>
        <v>0</v>
      </c>
    </row>
    <row r="174" spans="1:26" ht="27.6" x14ac:dyDescent="0.25">
      <c r="B174" s="29"/>
      <c r="D174" s="107" t="str">
        <f t="shared" ref="D174" ca="1" si="241">CONCATENATE($A$1,".",N174)</f>
        <v>2.131</v>
      </c>
      <c r="E174" s="224" t="s">
        <v>25</v>
      </c>
      <c r="F174" s="299" t="s">
        <v>171</v>
      </c>
      <c r="G174" s="225"/>
      <c r="H174" s="225"/>
      <c r="I174" s="93" t="s">
        <v>47</v>
      </c>
      <c r="J174" s="16"/>
      <c r="L174" s="374">
        <f>IF(AND(OR(E174="V1",E174="V2",E174="V3"),G174=""),1,0)</f>
        <v>1</v>
      </c>
      <c r="M174" s="374">
        <f>IF(OR(AND(E174="V1",G174="Ei"),(AND(E174="V1",G174="Osittain"))),1,0)</f>
        <v>0</v>
      </c>
      <c r="N174" s="415">
        <f ca="1">MAX(N$15:OFFSET(N174,-1,0))+1</f>
        <v>131</v>
      </c>
      <c r="P174" s="373">
        <f t="shared" ref="P174:W174" si="242">IF(AND($E174=P$2,$G174=P$3),1,0)</f>
        <v>0</v>
      </c>
      <c r="Q174" s="373">
        <f t="shared" si="242"/>
        <v>0</v>
      </c>
      <c r="R174" s="373">
        <f t="shared" si="242"/>
        <v>0</v>
      </c>
      <c r="S174" s="373">
        <f t="shared" si="242"/>
        <v>0</v>
      </c>
      <c r="T174" s="373">
        <f t="shared" si="242"/>
        <v>0</v>
      </c>
      <c r="U174" s="373">
        <f t="shared" si="242"/>
        <v>0</v>
      </c>
      <c r="V174" s="373">
        <f t="shared" si="242"/>
        <v>0</v>
      </c>
      <c r="W174" s="373">
        <f t="shared" si="242"/>
        <v>0</v>
      </c>
      <c r="X174" s="409"/>
      <c r="Y174" s="373">
        <f>IF(E174="V2",1,0)</f>
        <v>1</v>
      </c>
      <c r="Z174" s="373">
        <f>IF(E174="V3",1,0)</f>
        <v>0</v>
      </c>
    </row>
    <row r="175" spans="1:26" x14ac:dyDescent="0.3">
      <c r="J175" s="16"/>
      <c r="N175" s="415"/>
      <c r="P175" s="373"/>
    </row>
    <row r="176" spans="1:26" ht="15.6" x14ac:dyDescent="0.3">
      <c r="B176" s="44" t="s">
        <v>177</v>
      </c>
      <c r="C176" s="102"/>
      <c r="F176" s="321"/>
      <c r="G176" s="46"/>
      <c r="H176" s="46"/>
      <c r="I176" s="21"/>
      <c r="J176" s="16"/>
      <c r="N176" s="415"/>
      <c r="P176" s="373"/>
    </row>
    <row r="177" spans="2:26" ht="38.25" customHeight="1" x14ac:dyDescent="0.25">
      <c r="C177" s="16"/>
      <c r="E177" s="16"/>
      <c r="F177" s="458" t="s">
        <v>170</v>
      </c>
      <c r="G177" s="465"/>
      <c r="H177" s="465"/>
      <c r="I177" s="465"/>
      <c r="J177" s="16"/>
      <c r="N177" s="415"/>
      <c r="P177" s="373"/>
    </row>
    <row r="178" spans="2:26" ht="13.8" x14ac:dyDescent="0.25">
      <c r="B178" s="29"/>
      <c r="C178" s="16"/>
      <c r="D178" s="129"/>
      <c r="E178" s="97"/>
      <c r="F178" s="96" t="s">
        <v>44</v>
      </c>
      <c r="G178" s="105" t="s">
        <v>45</v>
      </c>
      <c r="H178" s="131" t="s">
        <v>160</v>
      </c>
      <c r="I178" s="109"/>
      <c r="J178" s="16"/>
      <c r="N178" s="415"/>
      <c r="P178" s="373"/>
    </row>
    <row r="179" spans="2:26" ht="27.6" x14ac:dyDescent="0.25">
      <c r="D179" s="107" t="str">
        <f t="shared" ref="D179:D200" ca="1" si="243">CONCATENATE($A$1,".",N179)</f>
        <v>2.132</v>
      </c>
      <c r="E179" s="224" t="s">
        <v>23</v>
      </c>
      <c r="F179" s="299" t="s">
        <v>171</v>
      </c>
      <c r="G179" s="225"/>
      <c r="H179" s="225"/>
      <c r="I179" s="93" t="s">
        <v>47</v>
      </c>
      <c r="J179" s="16"/>
      <c r="L179" s="374">
        <f t="shared" ref="L179:L200" si="244">IF(AND(OR(E179="V1",E179="V2",E179="V3"),G179=""),1,0)</f>
        <v>1</v>
      </c>
      <c r="M179" s="374">
        <f t="shared" ref="M179:M200" si="245">IF(OR(AND(E179="V1",G179="Ei"),(AND(E179="V1",G179="Osittain"))),1,0)</f>
        <v>0</v>
      </c>
      <c r="N179" s="415">
        <f ca="1">MAX(N$15:OFFSET(N179,-1,0))+1</f>
        <v>132</v>
      </c>
      <c r="P179" s="373">
        <f t="shared" ref="P179:W200" si="246">IF(AND($E179=P$2,$G179=P$3),1,0)</f>
        <v>0</v>
      </c>
      <c r="Q179" s="373">
        <f t="shared" si="246"/>
        <v>0</v>
      </c>
      <c r="R179" s="373">
        <f t="shared" si="246"/>
        <v>0</v>
      </c>
      <c r="S179" s="373">
        <f t="shared" si="246"/>
        <v>0</v>
      </c>
      <c r="T179" s="373">
        <f t="shared" si="246"/>
        <v>0</v>
      </c>
      <c r="U179" s="373">
        <f t="shared" si="246"/>
        <v>0</v>
      </c>
      <c r="V179" s="373">
        <f t="shared" si="246"/>
        <v>0</v>
      </c>
      <c r="W179" s="373">
        <f t="shared" si="246"/>
        <v>0</v>
      </c>
      <c r="X179" s="409"/>
      <c r="Y179" s="373">
        <f t="shared" ref="Y179:Y200" si="247">IF(E179="V2",1,0)</f>
        <v>0</v>
      </c>
      <c r="Z179" s="373">
        <f t="shared" ref="Z179:Z200" si="248">IF(E179="V3",1,0)</f>
        <v>0</v>
      </c>
    </row>
    <row r="180" spans="2:26" ht="27.6" x14ac:dyDescent="0.25">
      <c r="D180" s="107" t="str">
        <f t="shared" ca="1" si="243"/>
        <v>2.133</v>
      </c>
      <c r="E180" s="224" t="s">
        <v>23</v>
      </c>
      <c r="F180" s="299" t="s">
        <v>171</v>
      </c>
      <c r="G180" s="225"/>
      <c r="H180" s="225"/>
      <c r="I180" s="93" t="s">
        <v>47</v>
      </c>
      <c r="J180" s="16"/>
      <c r="L180" s="374">
        <f t="shared" si="244"/>
        <v>1</v>
      </c>
      <c r="M180" s="374">
        <f t="shared" si="245"/>
        <v>0</v>
      </c>
      <c r="N180" s="415">
        <f ca="1">MAX(N$15:OFFSET(N180,-1,0))+1</f>
        <v>133</v>
      </c>
      <c r="P180" s="373">
        <f t="shared" si="246"/>
        <v>0</v>
      </c>
      <c r="Q180" s="373">
        <f t="shared" si="246"/>
        <v>0</v>
      </c>
      <c r="R180" s="373">
        <f t="shared" si="246"/>
        <v>0</v>
      </c>
      <c r="S180" s="373">
        <f t="shared" si="246"/>
        <v>0</v>
      </c>
      <c r="T180" s="373">
        <f t="shared" si="246"/>
        <v>0</v>
      </c>
      <c r="U180" s="373">
        <f t="shared" si="246"/>
        <v>0</v>
      </c>
      <c r="V180" s="373">
        <f t="shared" si="246"/>
        <v>0</v>
      </c>
      <c r="W180" s="373">
        <f t="shared" si="246"/>
        <v>0</v>
      </c>
      <c r="X180" s="409"/>
      <c r="Y180" s="373">
        <f t="shared" si="247"/>
        <v>0</v>
      </c>
      <c r="Z180" s="373">
        <f t="shared" si="248"/>
        <v>0</v>
      </c>
    </row>
    <row r="181" spans="2:26" ht="27.6" x14ac:dyDescent="0.25">
      <c r="D181" s="107" t="str">
        <f t="shared" ca="1" si="243"/>
        <v>2.134</v>
      </c>
      <c r="E181" s="224" t="s">
        <v>23</v>
      </c>
      <c r="F181" s="299" t="s">
        <v>171</v>
      </c>
      <c r="G181" s="225"/>
      <c r="H181" s="225"/>
      <c r="I181" s="93" t="s">
        <v>47</v>
      </c>
      <c r="J181" s="16"/>
      <c r="L181" s="374">
        <f t="shared" si="244"/>
        <v>1</v>
      </c>
      <c r="M181" s="374">
        <f t="shared" si="245"/>
        <v>0</v>
      </c>
      <c r="N181" s="415">
        <f ca="1">MAX(N$15:OFFSET(N181,-1,0))+1</f>
        <v>134</v>
      </c>
      <c r="P181" s="373">
        <f t="shared" si="246"/>
        <v>0</v>
      </c>
      <c r="Q181" s="373">
        <f t="shared" si="246"/>
        <v>0</v>
      </c>
      <c r="R181" s="373">
        <f t="shared" si="246"/>
        <v>0</v>
      </c>
      <c r="S181" s="373">
        <f t="shared" si="246"/>
        <v>0</v>
      </c>
      <c r="T181" s="373">
        <f t="shared" si="246"/>
        <v>0</v>
      </c>
      <c r="U181" s="373">
        <f t="shared" si="246"/>
        <v>0</v>
      </c>
      <c r="V181" s="373">
        <f t="shared" si="246"/>
        <v>0</v>
      </c>
      <c r="W181" s="373">
        <f t="shared" si="246"/>
        <v>0</v>
      </c>
      <c r="X181" s="409"/>
      <c r="Y181" s="373">
        <f t="shared" si="247"/>
        <v>0</v>
      </c>
      <c r="Z181" s="373">
        <f t="shared" si="248"/>
        <v>0</v>
      </c>
    </row>
    <row r="182" spans="2:26" ht="27.6" x14ac:dyDescent="0.25">
      <c r="D182" s="107" t="str">
        <f t="shared" ca="1" si="243"/>
        <v>2.135</v>
      </c>
      <c r="E182" s="224" t="s">
        <v>23</v>
      </c>
      <c r="F182" s="299" t="s">
        <v>171</v>
      </c>
      <c r="G182" s="225"/>
      <c r="H182" s="225"/>
      <c r="I182" s="93" t="s">
        <v>47</v>
      </c>
      <c r="J182" s="16"/>
      <c r="L182" s="374">
        <f t="shared" si="244"/>
        <v>1</v>
      </c>
      <c r="M182" s="374">
        <f t="shared" si="245"/>
        <v>0</v>
      </c>
      <c r="N182" s="415">
        <f ca="1">MAX(N$15:OFFSET(N182,-1,0))+1</f>
        <v>135</v>
      </c>
      <c r="P182" s="373">
        <f t="shared" si="246"/>
        <v>0</v>
      </c>
      <c r="Q182" s="373">
        <f t="shared" si="246"/>
        <v>0</v>
      </c>
      <c r="R182" s="373">
        <f t="shared" si="246"/>
        <v>0</v>
      </c>
      <c r="S182" s="373">
        <f t="shared" si="246"/>
        <v>0</v>
      </c>
      <c r="T182" s="373">
        <f t="shared" si="246"/>
        <v>0</v>
      </c>
      <c r="U182" s="373">
        <f t="shared" si="246"/>
        <v>0</v>
      </c>
      <c r="V182" s="373">
        <f t="shared" si="246"/>
        <v>0</v>
      </c>
      <c r="W182" s="373">
        <f t="shared" si="246"/>
        <v>0</v>
      </c>
      <c r="X182" s="409"/>
      <c r="Y182" s="373">
        <f t="shared" si="247"/>
        <v>0</v>
      </c>
      <c r="Z182" s="373">
        <f t="shared" si="248"/>
        <v>0</v>
      </c>
    </row>
    <row r="183" spans="2:26" ht="27.6" x14ac:dyDescent="0.25">
      <c r="D183" s="107" t="str">
        <f t="shared" ca="1" si="243"/>
        <v>2.136</v>
      </c>
      <c r="E183" s="224" t="s">
        <v>23</v>
      </c>
      <c r="F183" s="299" t="s">
        <v>171</v>
      </c>
      <c r="G183" s="225"/>
      <c r="H183" s="225"/>
      <c r="I183" s="93" t="s">
        <v>47</v>
      </c>
      <c r="J183" s="16"/>
      <c r="L183" s="374">
        <f t="shared" si="244"/>
        <v>1</v>
      </c>
      <c r="M183" s="374">
        <f t="shared" si="245"/>
        <v>0</v>
      </c>
      <c r="N183" s="415">
        <f ca="1">MAX(N$15:OFFSET(N183,-1,0))+1</f>
        <v>136</v>
      </c>
      <c r="P183" s="373">
        <f t="shared" si="246"/>
        <v>0</v>
      </c>
      <c r="Q183" s="373">
        <f t="shared" si="246"/>
        <v>0</v>
      </c>
      <c r="R183" s="373">
        <f t="shared" si="246"/>
        <v>0</v>
      </c>
      <c r="S183" s="373">
        <f t="shared" si="246"/>
        <v>0</v>
      </c>
      <c r="T183" s="373">
        <f t="shared" si="246"/>
        <v>0</v>
      </c>
      <c r="U183" s="373">
        <f t="shared" si="246"/>
        <v>0</v>
      </c>
      <c r="V183" s="373">
        <f t="shared" si="246"/>
        <v>0</v>
      </c>
      <c r="W183" s="373">
        <f t="shared" si="246"/>
        <v>0</v>
      </c>
      <c r="X183" s="409"/>
      <c r="Y183" s="373">
        <f t="shared" si="247"/>
        <v>0</v>
      </c>
      <c r="Z183" s="373">
        <f t="shared" si="248"/>
        <v>0</v>
      </c>
    </row>
    <row r="184" spans="2:26" ht="27.6" x14ac:dyDescent="0.25">
      <c r="D184" s="107" t="str">
        <f t="shared" ref="D184:D196" ca="1" si="249">CONCATENATE($A$1,".",N184)</f>
        <v>2.137</v>
      </c>
      <c r="E184" s="224" t="s">
        <v>23</v>
      </c>
      <c r="F184" s="299" t="s">
        <v>171</v>
      </c>
      <c r="G184" s="225"/>
      <c r="H184" s="225"/>
      <c r="I184" s="93" t="s">
        <v>47</v>
      </c>
      <c r="J184" s="16"/>
      <c r="L184" s="374">
        <f t="shared" ref="L184:L196" si="250">IF(AND(OR(E184="V1",E184="V2",E184="V3"),G184=""),1,0)</f>
        <v>1</v>
      </c>
      <c r="M184" s="374">
        <f t="shared" ref="M184:M196" si="251">IF(OR(AND(E184="V1",G184="Ei"),(AND(E184="V1",G184="Osittain"))),1,0)</f>
        <v>0</v>
      </c>
      <c r="N184" s="415">
        <f ca="1">MAX(N$15:OFFSET(N184,-1,0))+1</f>
        <v>137</v>
      </c>
      <c r="P184" s="373">
        <f t="shared" si="246"/>
        <v>0</v>
      </c>
      <c r="Q184" s="373">
        <f t="shared" si="246"/>
        <v>0</v>
      </c>
      <c r="R184" s="373">
        <f t="shared" si="246"/>
        <v>0</v>
      </c>
      <c r="S184" s="373">
        <f t="shared" si="246"/>
        <v>0</v>
      </c>
      <c r="T184" s="373">
        <f t="shared" si="246"/>
        <v>0</v>
      </c>
      <c r="U184" s="373">
        <f t="shared" si="246"/>
        <v>0</v>
      </c>
      <c r="V184" s="373">
        <f t="shared" si="246"/>
        <v>0</v>
      </c>
      <c r="W184" s="373">
        <f t="shared" si="246"/>
        <v>0</v>
      </c>
      <c r="X184" s="409"/>
      <c r="Y184" s="373">
        <f t="shared" ref="Y184:Y196" si="252">IF(E184="V2",1,0)</f>
        <v>0</v>
      </c>
      <c r="Z184" s="373">
        <f t="shared" ref="Z184:Z196" si="253">IF(E184="V3",1,0)</f>
        <v>0</v>
      </c>
    </row>
    <row r="185" spans="2:26" ht="27.6" x14ac:dyDescent="0.25">
      <c r="D185" s="107" t="str">
        <f t="shared" ca="1" si="249"/>
        <v>2.138</v>
      </c>
      <c r="E185" s="224" t="s">
        <v>23</v>
      </c>
      <c r="F185" s="299" t="s">
        <v>171</v>
      </c>
      <c r="G185" s="225"/>
      <c r="H185" s="225"/>
      <c r="I185" s="93" t="s">
        <v>47</v>
      </c>
      <c r="J185" s="16"/>
      <c r="L185" s="374">
        <f t="shared" si="250"/>
        <v>1</v>
      </c>
      <c r="M185" s="374">
        <f t="shared" si="251"/>
        <v>0</v>
      </c>
      <c r="N185" s="415">
        <f ca="1">MAX(N$15:OFFSET(N185,-1,0))+1</f>
        <v>138</v>
      </c>
      <c r="P185" s="373">
        <f t="shared" si="246"/>
        <v>0</v>
      </c>
      <c r="Q185" s="373">
        <f t="shared" si="246"/>
        <v>0</v>
      </c>
      <c r="R185" s="373">
        <f t="shared" si="246"/>
        <v>0</v>
      </c>
      <c r="S185" s="373">
        <f t="shared" si="246"/>
        <v>0</v>
      </c>
      <c r="T185" s="373">
        <f t="shared" si="246"/>
        <v>0</v>
      </c>
      <c r="U185" s="373">
        <f t="shared" si="246"/>
        <v>0</v>
      </c>
      <c r="V185" s="373">
        <f t="shared" si="246"/>
        <v>0</v>
      </c>
      <c r="W185" s="373">
        <f t="shared" si="246"/>
        <v>0</v>
      </c>
      <c r="X185" s="409"/>
      <c r="Y185" s="373">
        <f t="shared" si="252"/>
        <v>0</v>
      </c>
      <c r="Z185" s="373">
        <f t="shared" si="253"/>
        <v>0</v>
      </c>
    </row>
    <row r="186" spans="2:26" ht="27.6" x14ac:dyDescent="0.25">
      <c r="D186" s="107" t="str">
        <f t="shared" ca="1" si="249"/>
        <v>2.139</v>
      </c>
      <c r="E186" s="224" t="s">
        <v>23</v>
      </c>
      <c r="F186" s="299" t="s">
        <v>171</v>
      </c>
      <c r="G186" s="225"/>
      <c r="H186" s="225"/>
      <c r="I186" s="93" t="s">
        <v>47</v>
      </c>
      <c r="J186" s="16"/>
      <c r="L186" s="374">
        <f t="shared" si="250"/>
        <v>1</v>
      </c>
      <c r="M186" s="374">
        <f t="shared" si="251"/>
        <v>0</v>
      </c>
      <c r="N186" s="415">
        <f ca="1">MAX(N$15:OFFSET(N186,-1,0))+1</f>
        <v>139</v>
      </c>
      <c r="P186" s="373">
        <f t="shared" si="246"/>
        <v>0</v>
      </c>
      <c r="Q186" s="373">
        <f t="shared" si="246"/>
        <v>0</v>
      </c>
      <c r="R186" s="373">
        <f t="shared" si="246"/>
        <v>0</v>
      </c>
      <c r="S186" s="373">
        <f t="shared" si="246"/>
        <v>0</v>
      </c>
      <c r="T186" s="373">
        <f t="shared" si="246"/>
        <v>0</v>
      </c>
      <c r="U186" s="373">
        <f t="shared" si="246"/>
        <v>0</v>
      </c>
      <c r="V186" s="373">
        <f t="shared" si="246"/>
        <v>0</v>
      </c>
      <c r="W186" s="373">
        <f t="shared" si="246"/>
        <v>0</v>
      </c>
      <c r="X186" s="409"/>
      <c r="Y186" s="373">
        <f t="shared" si="252"/>
        <v>0</v>
      </c>
      <c r="Z186" s="373">
        <f t="shared" si="253"/>
        <v>0</v>
      </c>
    </row>
    <row r="187" spans="2:26" ht="27.6" x14ac:dyDescent="0.25">
      <c r="D187" s="107" t="str">
        <f t="shared" ca="1" si="249"/>
        <v>2.140</v>
      </c>
      <c r="E187" s="224" t="s">
        <v>23</v>
      </c>
      <c r="F187" s="299" t="s">
        <v>171</v>
      </c>
      <c r="G187" s="225"/>
      <c r="H187" s="225"/>
      <c r="I187" s="93" t="s">
        <v>47</v>
      </c>
      <c r="J187" s="16"/>
      <c r="L187" s="374">
        <f t="shared" si="250"/>
        <v>1</v>
      </c>
      <c r="M187" s="374">
        <f t="shared" si="251"/>
        <v>0</v>
      </c>
      <c r="N187" s="415">
        <f ca="1">MAX(N$15:OFFSET(N187,-1,0))+1</f>
        <v>140</v>
      </c>
      <c r="P187" s="373">
        <f t="shared" si="246"/>
        <v>0</v>
      </c>
      <c r="Q187" s="373">
        <f t="shared" si="246"/>
        <v>0</v>
      </c>
      <c r="R187" s="373">
        <f t="shared" si="246"/>
        <v>0</v>
      </c>
      <c r="S187" s="373">
        <f t="shared" si="246"/>
        <v>0</v>
      </c>
      <c r="T187" s="373">
        <f t="shared" si="246"/>
        <v>0</v>
      </c>
      <c r="U187" s="373">
        <f t="shared" si="246"/>
        <v>0</v>
      </c>
      <c r="V187" s="373">
        <f t="shared" si="246"/>
        <v>0</v>
      </c>
      <c r="W187" s="373">
        <f t="shared" si="246"/>
        <v>0</v>
      </c>
      <c r="X187" s="409"/>
      <c r="Y187" s="373">
        <f t="shared" si="252"/>
        <v>0</v>
      </c>
      <c r="Z187" s="373">
        <f t="shared" si="253"/>
        <v>0</v>
      </c>
    </row>
    <row r="188" spans="2:26" ht="27.6" x14ac:dyDescent="0.25">
      <c r="D188" s="107" t="str">
        <f t="shared" ca="1" si="249"/>
        <v>2.141</v>
      </c>
      <c r="E188" s="224" t="s">
        <v>23</v>
      </c>
      <c r="F188" s="299" t="s">
        <v>171</v>
      </c>
      <c r="G188" s="225"/>
      <c r="H188" s="225"/>
      <c r="I188" s="93" t="s">
        <v>47</v>
      </c>
      <c r="J188" s="16"/>
      <c r="L188" s="374">
        <f t="shared" si="250"/>
        <v>1</v>
      </c>
      <c r="M188" s="374">
        <f t="shared" si="251"/>
        <v>0</v>
      </c>
      <c r="N188" s="415">
        <f ca="1">MAX(N$15:OFFSET(N188,-1,0))+1</f>
        <v>141</v>
      </c>
      <c r="P188" s="373">
        <f t="shared" si="246"/>
        <v>0</v>
      </c>
      <c r="Q188" s="373">
        <f t="shared" si="246"/>
        <v>0</v>
      </c>
      <c r="R188" s="373">
        <f t="shared" si="246"/>
        <v>0</v>
      </c>
      <c r="S188" s="373">
        <f t="shared" si="246"/>
        <v>0</v>
      </c>
      <c r="T188" s="373">
        <f t="shared" si="246"/>
        <v>0</v>
      </c>
      <c r="U188" s="373">
        <f t="shared" si="246"/>
        <v>0</v>
      </c>
      <c r="V188" s="373">
        <f t="shared" si="246"/>
        <v>0</v>
      </c>
      <c r="W188" s="373">
        <f t="shared" si="246"/>
        <v>0</v>
      </c>
      <c r="X188" s="409"/>
      <c r="Y188" s="373">
        <f t="shared" si="252"/>
        <v>0</v>
      </c>
      <c r="Z188" s="373">
        <f t="shared" si="253"/>
        <v>0</v>
      </c>
    </row>
    <row r="189" spans="2:26" ht="27.6" x14ac:dyDescent="0.25">
      <c r="D189" s="107" t="str">
        <f t="shared" ref="D189:D192" ca="1" si="254">CONCATENATE($A$1,".",N189)</f>
        <v>2.142</v>
      </c>
      <c r="E189" s="224" t="s">
        <v>25</v>
      </c>
      <c r="F189" s="299" t="s">
        <v>171</v>
      </c>
      <c r="G189" s="225"/>
      <c r="H189" s="225"/>
      <c r="I189" s="93" t="s">
        <v>47</v>
      </c>
      <c r="J189" s="16"/>
      <c r="L189" s="374">
        <f t="shared" ref="L189:L192" si="255">IF(AND(OR(E189="V1",E189="V2",E189="V3"),G189=""),1,0)</f>
        <v>1</v>
      </c>
      <c r="M189" s="374">
        <f t="shared" ref="M189:M192" si="256">IF(OR(AND(E189="V1",G189="Ei"),(AND(E189="V1",G189="Osittain"))),1,0)</f>
        <v>0</v>
      </c>
      <c r="N189" s="415">
        <f ca="1">MAX(N$15:OFFSET(N189,-1,0))+1</f>
        <v>142</v>
      </c>
      <c r="P189" s="373">
        <f t="shared" si="246"/>
        <v>0</v>
      </c>
      <c r="Q189" s="373">
        <f t="shared" si="246"/>
        <v>0</v>
      </c>
      <c r="R189" s="373">
        <f t="shared" si="246"/>
        <v>0</v>
      </c>
      <c r="S189" s="373">
        <f t="shared" si="246"/>
        <v>0</v>
      </c>
      <c r="T189" s="373">
        <f t="shared" si="246"/>
        <v>0</v>
      </c>
      <c r="U189" s="373">
        <f t="shared" si="246"/>
        <v>0</v>
      </c>
      <c r="V189" s="373">
        <f t="shared" si="246"/>
        <v>0</v>
      </c>
      <c r="W189" s="373">
        <f t="shared" si="246"/>
        <v>0</v>
      </c>
      <c r="X189" s="409"/>
      <c r="Y189" s="373">
        <f t="shared" ref="Y189:Y192" si="257">IF(E189="V2",1,0)</f>
        <v>1</v>
      </c>
      <c r="Z189" s="373">
        <f t="shared" ref="Z189:Z192" si="258">IF(E189="V3",1,0)</f>
        <v>0</v>
      </c>
    </row>
    <row r="190" spans="2:26" ht="27.6" x14ac:dyDescent="0.25">
      <c r="D190" s="107" t="str">
        <f t="shared" ca="1" si="254"/>
        <v>2.143</v>
      </c>
      <c r="E190" s="224" t="s">
        <v>25</v>
      </c>
      <c r="F190" s="299" t="s">
        <v>171</v>
      </c>
      <c r="G190" s="225"/>
      <c r="H190" s="225"/>
      <c r="I190" s="93" t="s">
        <v>47</v>
      </c>
      <c r="J190" s="16"/>
      <c r="L190" s="374">
        <f t="shared" si="255"/>
        <v>1</v>
      </c>
      <c r="M190" s="374">
        <f t="shared" si="256"/>
        <v>0</v>
      </c>
      <c r="N190" s="415">
        <f ca="1">MAX(N$15:OFFSET(N190,-1,0))+1</f>
        <v>143</v>
      </c>
      <c r="P190" s="373">
        <f t="shared" si="246"/>
        <v>0</v>
      </c>
      <c r="Q190" s="373">
        <f t="shared" si="246"/>
        <v>0</v>
      </c>
      <c r="R190" s="373">
        <f t="shared" si="246"/>
        <v>0</v>
      </c>
      <c r="S190" s="373">
        <f t="shared" si="246"/>
        <v>0</v>
      </c>
      <c r="T190" s="373">
        <f t="shared" si="246"/>
        <v>0</v>
      </c>
      <c r="U190" s="373">
        <f t="shared" si="246"/>
        <v>0</v>
      </c>
      <c r="V190" s="373">
        <f t="shared" si="246"/>
        <v>0</v>
      </c>
      <c r="W190" s="373">
        <f t="shared" si="246"/>
        <v>0</v>
      </c>
      <c r="X190" s="409"/>
      <c r="Y190" s="373">
        <f t="shared" si="257"/>
        <v>1</v>
      </c>
      <c r="Z190" s="373">
        <f t="shared" si="258"/>
        <v>0</v>
      </c>
    </row>
    <row r="191" spans="2:26" ht="27.6" x14ac:dyDescent="0.25">
      <c r="D191" s="107" t="str">
        <f t="shared" ca="1" si="254"/>
        <v>2.144</v>
      </c>
      <c r="E191" s="224" t="s">
        <v>25</v>
      </c>
      <c r="F191" s="299" t="s">
        <v>171</v>
      </c>
      <c r="G191" s="225"/>
      <c r="H191" s="225"/>
      <c r="I191" s="93" t="s">
        <v>47</v>
      </c>
      <c r="J191" s="16"/>
      <c r="L191" s="374">
        <f t="shared" si="255"/>
        <v>1</v>
      </c>
      <c r="M191" s="374">
        <f t="shared" si="256"/>
        <v>0</v>
      </c>
      <c r="N191" s="415">
        <f ca="1">MAX(N$15:OFFSET(N191,-1,0))+1</f>
        <v>144</v>
      </c>
      <c r="P191" s="373">
        <f t="shared" si="246"/>
        <v>0</v>
      </c>
      <c r="Q191" s="373">
        <f t="shared" si="246"/>
        <v>0</v>
      </c>
      <c r="R191" s="373">
        <f t="shared" si="246"/>
        <v>0</v>
      </c>
      <c r="S191" s="373">
        <f t="shared" si="246"/>
        <v>0</v>
      </c>
      <c r="T191" s="373">
        <f t="shared" si="246"/>
        <v>0</v>
      </c>
      <c r="U191" s="373">
        <f t="shared" si="246"/>
        <v>0</v>
      </c>
      <c r="V191" s="373">
        <f t="shared" si="246"/>
        <v>0</v>
      </c>
      <c r="W191" s="373">
        <f t="shared" si="246"/>
        <v>0</v>
      </c>
      <c r="X191" s="409"/>
      <c r="Y191" s="373">
        <f t="shared" si="257"/>
        <v>1</v>
      </c>
      <c r="Z191" s="373">
        <f t="shared" si="258"/>
        <v>0</v>
      </c>
    </row>
    <row r="192" spans="2:26" ht="27.6" x14ac:dyDescent="0.25">
      <c r="D192" s="107" t="str">
        <f t="shared" ca="1" si="254"/>
        <v>2.145</v>
      </c>
      <c r="E192" s="224" t="s">
        <v>25</v>
      </c>
      <c r="F192" s="299" t="s">
        <v>171</v>
      </c>
      <c r="G192" s="225"/>
      <c r="H192" s="225"/>
      <c r="I192" s="93" t="s">
        <v>47</v>
      </c>
      <c r="J192" s="16"/>
      <c r="L192" s="374">
        <f t="shared" si="255"/>
        <v>1</v>
      </c>
      <c r="M192" s="374">
        <f t="shared" si="256"/>
        <v>0</v>
      </c>
      <c r="N192" s="415">
        <f ca="1">MAX(N$15:OFFSET(N192,-1,0))+1</f>
        <v>145</v>
      </c>
      <c r="P192" s="373">
        <f t="shared" si="246"/>
        <v>0</v>
      </c>
      <c r="Q192" s="373">
        <f t="shared" si="246"/>
        <v>0</v>
      </c>
      <c r="R192" s="373">
        <f t="shared" si="246"/>
        <v>0</v>
      </c>
      <c r="S192" s="373">
        <f t="shared" si="246"/>
        <v>0</v>
      </c>
      <c r="T192" s="373">
        <f t="shared" si="246"/>
        <v>0</v>
      </c>
      <c r="U192" s="373">
        <f t="shared" si="246"/>
        <v>0</v>
      </c>
      <c r="V192" s="373">
        <f t="shared" si="246"/>
        <v>0</v>
      </c>
      <c r="W192" s="373">
        <f t="shared" si="246"/>
        <v>0</v>
      </c>
      <c r="X192" s="409"/>
      <c r="Y192" s="373">
        <f t="shared" si="257"/>
        <v>1</v>
      </c>
      <c r="Z192" s="373">
        <f t="shared" si="258"/>
        <v>0</v>
      </c>
    </row>
    <row r="193" spans="2:26" ht="27.6" x14ac:dyDescent="0.25">
      <c r="D193" s="107" t="str">
        <f t="shared" ca="1" si="249"/>
        <v>2.146</v>
      </c>
      <c r="E193" s="224" t="s">
        <v>25</v>
      </c>
      <c r="F193" s="299" t="s">
        <v>171</v>
      </c>
      <c r="G193" s="225"/>
      <c r="H193" s="225"/>
      <c r="I193" s="93" t="s">
        <v>47</v>
      </c>
      <c r="J193" s="16"/>
      <c r="L193" s="374">
        <f t="shared" si="250"/>
        <v>1</v>
      </c>
      <c r="M193" s="374">
        <f t="shared" si="251"/>
        <v>0</v>
      </c>
      <c r="N193" s="415">
        <f ca="1">MAX(N$15:OFFSET(N193,-1,0))+1</f>
        <v>146</v>
      </c>
      <c r="P193" s="373">
        <f t="shared" si="246"/>
        <v>0</v>
      </c>
      <c r="Q193" s="373">
        <f t="shared" si="246"/>
        <v>0</v>
      </c>
      <c r="R193" s="373">
        <f t="shared" si="246"/>
        <v>0</v>
      </c>
      <c r="S193" s="373">
        <f t="shared" si="246"/>
        <v>0</v>
      </c>
      <c r="T193" s="373">
        <f t="shared" si="246"/>
        <v>0</v>
      </c>
      <c r="U193" s="373">
        <f t="shared" si="246"/>
        <v>0</v>
      </c>
      <c r="V193" s="373">
        <f t="shared" si="246"/>
        <v>0</v>
      </c>
      <c r="W193" s="373">
        <f t="shared" si="246"/>
        <v>0</v>
      </c>
      <c r="X193" s="409"/>
      <c r="Y193" s="373">
        <f t="shared" si="252"/>
        <v>1</v>
      </c>
      <c r="Z193" s="373">
        <f t="shared" si="253"/>
        <v>0</v>
      </c>
    </row>
    <row r="194" spans="2:26" ht="27.6" x14ac:dyDescent="0.25">
      <c r="D194" s="107" t="str">
        <f t="shared" ca="1" si="249"/>
        <v>2.147</v>
      </c>
      <c r="E194" s="224" t="s">
        <v>25</v>
      </c>
      <c r="F194" s="299" t="s">
        <v>171</v>
      </c>
      <c r="G194" s="225"/>
      <c r="H194" s="225"/>
      <c r="I194" s="93" t="s">
        <v>47</v>
      </c>
      <c r="J194" s="16"/>
      <c r="L194" s="374">
        <f t="shared" si="250"/>
        <v>1</v>
      </c>
      <c r="M194" s="374">
        <f t="shared" si="251"/>
        <v>0</v>
      </c>
      <c r="N194" s="415">
        <f ca="1">MAX(N$15:OFFSET(N194,-1,0))+1</f>
        <v>147</v>
      </c>
      <c r="P194" s="373">
        <f t="shared" si="246"/>
        <v>0</v>
      </c>
      <c r="Q194" s="373">
        <f t="shared" si="246"/>
        <v>0</v>
      </c>
      <c r="R194" s="373">
        <f t="shared" si="246"/>
        <v>0</v>
      </c>
      <c r="S194" s="373">
        <f t="shared" si="246"/>
        <v>0</v>
      </c>
      <c r="T194" s="373">
        <f t="shared" si="246"/>
        <v>0</v>
      </c>
      <c r="U194" s="373">
        <f t="shared" si="246"/>
        <v>0</v>
      </c>
      <c r="V194" s="373">
        <f t="shared" si="246"/>
        <v>0</v>
      </c>
      <c r="W194" s="373">
        <f t="shared" si="246"/>
        <v>0</v>
      </c>
      <c r="X194" s="409"/>
      <c r="Y194" s="373">
        <f t="shared" si="252"/>
        <v>1</v>
      </c>
      <c r="Z194" s="373">
        <f t="shared" si="253"/>
        <v>0</v>
      </c>
    </row>
    <row r="195" spans="2:26" ht="27.6" x14ac:dyDescent="0.25">
      <c r="D195" s="107" t="str">
        <f t="shared" ca="1" si="249"/>
        <v>2.148</v>
      </c>
      <c r="E195" s="224" t="s">
        <v>25</v>
      </c>
      <c r="F195" s="299" t="s">
        <v>171</v>
      </c>
      <c r="G195" s="225"/>
      <c r="H195" s="225"/>
      <c r="I195" s="93" t="s">
        <v>47</v>
      </c>
      <c r="J195" s="16"/>
      <c r="L195" s="374">
        <f t="shared" si="250"/>
        <v>1</v>
      </c>
      <c r="M195" s="374">
        <f t="shared" si="251"/>
        <v>0</v>
      </c>
      <c r="N195" s="415">
        <f ca="1">MAX(N$15:OFFSET(N195,-1,0))+1</f>
        <v>148</v>
      </c>
      <c r="P195" s="373">
        <f t="shared" si="246"/>
        <v>0</v>
      </c>
      <c r="Q195" s="373">
        <f t="shared" si="246"/>
        <v>0</v>
      </c>
      <c r="R195" s="373">
        <f t="shared" si="246"/>
        <v>0</v>
      </c>
      <c r="S195" s="373">
        <f t="shared" si="246"/>
        <v>0</v>
      </c>
      <c r="T195" s="373">
        <f t="shared" si="246"/>
        <v>0</v>
      </c>
      <c r="U195" s="373">
        <f t="shared" si="246"/>
        <v>0</v>
      </c>
      <c r="V195" s="373">
        <f t="shared" si="246"/>
        <v>0</v>
      </c>
      <c r="W195" s="373">
        <f t="shared" si="246"/>
        <v>0</v>
      </c>
      <c r="X195" s="409"/>
      <c r="Y195" s="373">
        <f t="shared" si="252"/>
        <v>1</v>
      </c>
      <c r="Z195" s="373">
        <f t="shared" si="253"/>
        <v>0</v>
      </c>
    </row>
    <row r="196" spans="2:26" ht="27.6" x14ac:dyDescent="0.25">
      <c r="D196" s="107" t="str">
        <f t="shared" ca="1" si="249"/>
        <v>2.149</v>
      </c>
      <c r="E196" s="224" t="s">
        <v>25</v>
      </c>
      <c r="F196" s="299" t="s">
        <v>171</v>
      </c>
      <c r="G196" s="225"/>
      <c r="H196" s="225"/>
      <c r="I196" s="93" t="s">
        <v>47</v>
      </c>
      <c r="J196" s="16"/>
      <c r="L196" s="374">
        <f t="shared" si="250"/>
        <v>1</v>
      </c>
      <c r="M196" s="374">
        <f t="shared" si="251"/>
        <v>0</v>
      </c>
      <c r="N196" s="415">
        <f ca="1">MAX(N$15:OFFSET(N196,-1,0))+1</f>
        <v>149</v>
      </c>
      <c r="P196" s="373">
        <f t="shared" si="246"/>
        <v>0</v>
      </c>
      <c r="Q196" s="373">
        <f t="shared" si="246"/>
        <v>0</v>
      </c>
      <c r="R196" s="373">
        <f t="shared" si="246"/>
        <v>0</v>
      </c>
      <c r="S196" s="373">
        <f t="shared" si="246"/>
        <v>0</v>
      </c>
      <c r="T196" s="373">
        <f t="shared" si="246"/>
        <v>0</v>
      </c>
      <c r="U196" s="373">
        <f t="shared" si="246"/>
        <v>0</v>
      </c>
      <c r="V196" s="373">
        <f t="shared" si="246"/>
        <v>0</v>
      </c>
      <c r="W196" s="373">
        <f t="shared" si="246"/>
        <v>0</v>
      </c>
      <c r="X196" s="409"/>
      <c r="Y196" s="373">
        <f t="shared" si="252"/>
        <v>1</v>
      </c>
      <c r="Z196" s="373">
        <f t="shared" si="253"/>
        <v>0</v>
      </c>
    </row>
    <row r="197" spans="2:26" ht="27.6" x14ac:dyDescent="0.25">
      <c r="D197" s="107" t="str">
        <f t="shared" ca="1" si="243"/>
        <v>2.150</v>
      </c>
      <c r="E197" s="224" t="s">
        <v>25</v>
      </c>
      <c r="F197" s="299" t="s">
        <v>171</v>
      </c>
      <c r="G197" s="225"/>
      <c r="H197" s="225"/>
      <c r="I197" s="93" t="s">
        <v>47</v>
      </c>
      <c r="J197" s="16"/>
      <c r="L197" s="374">
        <f t="shared" si="244"/>
        <v>1</v>
      </c>
      <c r="M197" s="374">
        <f t="shared" si="245"/>
        <v>0</v>
      </c>
      <c r="N197" s="415">
        <f ca="1">MAX(N$15:OFFSET(N197,-1,0))+1</f>
        <v>150</v>
      </c>
      <c r="P197" s="373">
        <f t="shared" si="246"/>
        <v>0</v>
      </c>
      <c r="Q197" s="373">
        <f t="shared" si="246"/>
        <v>0</v>
      </c>
      <c r="R197" s="373">
        <f t="shared" si="246"/>
        <v>0</v>
      </c>
      <c r="S197" s="373">
        <f t="shared" si="246"/>
        <v>0</v>
      </c>
      <c r="T197" s="373">
        <f t="shared" si="246"/>
        <v>0</v>
      </c>
      <c r="U197" s="373">
        <f t="shared" si="246"/>
        <v>0</v>
      </c>
      <c r="V197" s="373">
        <f t="shared" si="246"/>
        <v>0</v>
      </c>
      <c r="W197" s="373">
        <f t="shared" si="246"/>
        <v>0</v>
      </c>
      <c r="X197" s="409"/>
      <c r="Y197" s="373">
        <f t="shared" si="247"/>
        <v>1</v>
      </c>
      <c r="Z197" s="373">
        <f t="shared" si="248"/>
        <v>0</v>
      </c>
    </row>
    <row r="198" spans="2:26" ht="27.6" x14ac:dyDescent="0.25">
      <c r="D198" s="107" t="str">
        <f t="shared" ca="1" si="243"/>
        <v>2.151</v>
      </c>
      <c r="E198" s="224" t="s">
        <v>25</v>
      </c>
      <c r="F198" s="299" t="s">
        <v>171</v>
      </c>
      <c r="G198" s="225"/>
      <c r="H198" s="225"/>
      <c r="I198" s="93" t="s">
        <v>47</v>
      </c>
      <c r="J198" s="16"/>
      <c r="L198" s="374">
        <f t="shared" si="244"/>
        <v>1</v>
      </c>
      <c r="M198" s="374">
        <f t="shared" si="245"/>
        <v>0</v>
      </c>
      <c r="N198" s="415">
        <f ca="1">MAX(N$15:OFFSET(N198,-1,0))+1</f>
        <v>151</v>
      </c>
      <c r="P198" s="373">
        <f t="shared" si="246"/>
        <v>0</v>
      </c>
      <c r="Q198" s="373">
        <f t="shared" si="246"/>
        <v>0</v>
      </c>
      <c r="R198" s="373">
        <f t="shared" si="246"/>
        <v>0</v>
      </c>
      <c r="S198" s="373">
        <f t="shared" si="246"/>
        <v>0</v>
      </c>
      <c r="T198" s="373">
        <f t="shared" si="246"/>
        <v>0</v>
      </c>
      <c r="U198" s="373">
        <f t="shared" si="246"/>
        <v>0</v>
      </c>
      <c r="V198" s="373">
        <f t="shared" si="246"/>
        <v>0</v>
      </c>
      <c r="W198" s="373">
        <f t="shared" si="246"/>
        <v>0</v>
      </c>
      <c r="X198" s="409"/>
      <c r="Y198" s="373">
        <f t="shared" si="247"/>
        <v>1</v>
      </c>
      <c r="Z198" s="373">
        <f t="shared" si="248"/>
        <v>0</v>
      </c>
    </row>
    <row r="199" spans="2:26" ht="27.6" x14ac:dyDescent="0.25">
      <c r="D199" s="107" t="str">
        <f t="shared" ca="1" si="243"/>
        <v>2.152</v>
      </c>
      <c r="E199" s="224" t="s">
        <v>25</v>
      </c>
      <c r="F199" s="299" t="s">
        <v>171</v>
      </c>
      <c r="G199" s="225"/>
      <c r="H199" s="225"/>
      <c r="I199" s="93" t="s">
        <v>47</v>
      </c>
      <c r="J199" s="16"/>
      <c r="L199" s="374">
        <f t="shared" si="244"/>
        <v>1</v>
      </c>
      <c r="M199" s="374">
        <f t="shared" si="245"/>
        <v>0</v>
      </c>
      <c r="N199" s="415">
        <f ca="1">MAX(N$15:OFFSET(N199,-1,0))+1</f>
        <v>152</v>
      </c>
      <c r="P199" s="373">
        <f t="shared" si="246"/>
        <v>0</v>
      </c>
      <c r="Q199" s="373">
        <f t="shared" si="246"/>
        <v>0</v>
      </c>
      <c r="R199" s="373">
        <f t="shared" si="246"/>
        <v>0</v>
      </c>
      <c r="S199" s="373">
        <f t="shared" si="246"/>
        <v>0</v>
      </c>
      <c r="T199" s="373">
        <f t="shared" si="246"/>
        <v>0</v>
      </c>
      <c r="U199" s="373">
        <f t="shared" si="246"/>
        <v>0</v>
      </c>
      <c r="V199" s="373">
        <f t="shared" si="246"/>
        <v>0</v>
      </c>
      <c r="W199" s="373">
        <f t="shared" si="246"/>
        <v>0</v>
      </c>
      <c r="X199" s="409"/>
      <c r="Y199" s="373">
        <f t="shared" si="247"/>
        <v>1</v>
      </c>
      <c r="Z199" s="373">
        <f t="shared" si="248"/>
        <v>0</v>
      </c>
    </row>
    <row r="200" spans="2:26" ht="27.6" x14ac:dyDescent="0.25">
      <c r="D200" s="107" t="str">
        <f t="shared" ca="1" si="243"/>
        <v>2.153</v>
      </c>
      <c r="E200" s="224" t="s">
        <v>25</v>
      </c>
      <c r="F200" s="299" t="s">
        <v>171</v>
      </c>
      <c r="G200" s="225"/>
      <c r="H200" s="225"/>
      <c r="I200" s="93" t="s">
        <v>47</v>
      </c>
      <c r="J200" s="16"/>
      <c r="L200" s="374">
        <f t="shared" si="244"/>
        <v>1</v>
      </c>
      <c r="M200" s="374">
        <f t="shared" si="245"/>
        <v>0</v>
      </c>
      <c r="N200" s="415">
        <f ca="1">MAX(N$15:OFFSET(N200,-1,0))+1</f>
        <v>153</v>
      </c>
      <c r="P200" s="373">
        <f t="shared" si="246"/>
        <v>0</v>
      </c>
      <c r="Q200" s="373">
        <f t="shared" si="246"/>
        <v>0</v>
      </c>
      <c r="R200" s="373">
        <f t="shared" si="246"/>
        <v>0</v>
      </c>
      <c r="S200" s="373">
        <f t="shared" si="246"/>
        <v>0</v>
      </c>
      <c r="T200" s="373">
        <f t="shared" si="246"/>
        <v>0</v>
      </c>
      <c r="U200" s="373">
        <f t="shared" si="246"/>
        <v>0</v>
      </c>
      <c r="V200" s="373">
        <f t="shared" si="246"/>
        <v>0</v>
      </c>
      <c r="W200" s="373">
        <f t="shared" si="246"/>
        <v>0</v>
      </c>
      <c r="X200" s="409"/>
      <c r="Y200" s="373">
        <f t="shared" si="247"/>
        <v>1</v>
      </c>
      <c r="Z200" s="373">
        <f t="shared" si="248"/>
        <v>0</v>
      </c>
    </row>
    <row r="201" spans="2:26" x14ac:dyDescent="0.3">
      <c r="J201" s="16"/>
      <c r="N201" s="415"/>
      <c r="P201" s="373"/>
    </row>
    <row r="202" spans="2:26" ht="15.6" x14ac:dyDescent="0.3">
      <c r="B202" s="44" t="s">
        <v>178</v>
      </c>
      <c r="C202" s="102"/>
      <c r="F202" s="321"/>
      <c r="G202" s="46"/>
      <c r="H202" s="46"/>
      <c r="I202" s="21"/>
      <c r="J202" s="16"/>
      <c r="N202" s="415"/>
      <c r="P202" s="373"/>
    </row>
    <row r="203" spans="2:26" ht="69" customHeight="1" x14ac:dyDescent="0.25">
      <c r="C203" s="16"/>
      <c r="E203" s="16"/>
      <c r="F203" s="458" t="s">
        <v>179</v>
      </c>
      <c r="G203" s="465"/>
      <c r="H203" s="465"/>
      <c r="I203" s="465"/>
      <c r="J203" s="16"/>
      <c r="N203" s="415"/>
      <c r="P203" s="373"/>
    </row>
    <row r="204" spans="2:26" ht="13.8" x14ac:dyDescent="0.25">
      <c r="B204" s="29"/>
      <c r="C204" s="16"/>
      <c r="D204" s="129"/>
      <c r="E204" s="97"/>
      <c r="F204" s="96" t="s">
        <v>44</v>
      </c>
      <c r="G204" s="105" t="s">
        <v>45</v>
      </c>
      <c r="H204" s="131" t="s">
        <v>160</v>
      </c>
      <c r="I204" s="109"/>
      <c r="J204" s="16"/>
      <c r="N204" s="415"/>
      <c r="P204" s="373"/>
    </row>
    <row r="205" spans="2:26" ht="52.8" x14ac:dyDescent="0.25">
      <c r="D205" s="107" t="str">
        <f t="shared" ref="D205:D214" ca="1" si="259">CONCATENATE($A$1,".",N205)</f>
        <v>2.154</v>
      </c>
      <c r="E205" s="301" t="s">
        <v>23</v>
      </c>
      <c r="F205" s="300" t="s">
        <v>180</v>
      </c>
      <c r="G205" s="225"/>
      <c r="H205" s="225"/>
      <c r="I205" s="93" t="s">
        <v>47</v>
      </c>
      <c r="J205" s="16"/>
      <c r="L205" s="374">
        <f t="shared" ref="L205" si="260">IF(AND(OR(E205="V1",E205="V2",E205="V3"),G205=""),1,0)</f>
        <v>1</v>
      </c>
      <c r="M205" s="374">
        <f t="shared" ref="M205" si="261">IF(OR(AND(E205="V1",G205="Ei"),(AND(E205="V1",G205="Osittain"))),1,0)</f>
        <v>0</v>
      </c>
      <c r="N205" s="415">
        <f ca="1">MAX(N$15:OFFSET(N205,-1,0))+1</f>
        <v>154</v>
      </c>
      <c r="P205" s="373">
        <f t="shared" ref="P205:W214" si="262">IF(AND($E205=P$2,$G205=P$3),1,0)</f>
        <v>0</v>
      </c>
      <c r="Q205" s="373">
        <f t="shared" si="262"/>
        <v>0</v>
      </c>
      <c r="R205" s="373">
        <f t="shared" si="262"/>
        <v>0</v>
      </c>
      <c r="S205" s="373">
        <f t="shared" si="262"/>
        <v>0</v>
      </c>
      <c r="T205" s="373">
        <f t="shared" si="262"/>
        <v>0</v>
      </c>
      <c r="U205" s="373">
        <f t="shared" si="262"/>
        <v>0</v>
      </c>
      <c r="V205" s="373">
        <f t="shared" si="262"/>
        <v>0</v>
      </c>
      <c r="W205" s="373">
        <f t="shared" si="262"/>
        <v>0</v>
      </c>
      <c r="X205" s="409"/>
      <c r="Y205" s="373">
        <f t="shared" ref="Y205" si="263">IF(E205="V2",1,0)</f>
        <v>0</v>
      </c>
      <c r="Z205" s="373">
        <f t="shared" ref="Z205" si="264">IF(E205="V3",1,0)</f>
        <v>0</v>
      </c>
    </row>
    <row r="206" spans="2:26" ht="27.6" x14ac:dyDescent="0.25">
      <c r="D206" s="107" t="str">
        <f t="shared" ca="1" si="259"/>
        <v>2.155</v>
      </c>
      <c r="E206" s="301" t="s">
        <v>23</v>
      </c>
      <c r="F206" s="299" t="s">
        <v>171</v>
      </c>
      <c r="G206" s="225"/>
      <c r="H206" s="225"/>
      <c r="I206" s="93" t="s">
        <v>47</v>
      </c>
      <c r="J206" s="16"/>
      <c r="L206" s="374">
        <f t="shared" ref="L206:L214" si="265">IF(AND(OR(E206="V1",E206="V2",E206="V3"),G206=""),1,0)</f>
        <v>1</v>
      </c>
      <c r="M206" s="374">
        <f t="shared" ref="M206:M214" si="266">IF(OR(AND(E206="V1",G206="Ei"),(AND(E206="V1",G206="Osittain"))),1,0)</f>
        <v>0</v>
      </c>
      <c r="N206" s="415">
        <f ca="1">MAX(N$15:OFFSET(N206,-1,0))+1</f>
        <v>155</v>
      </c>
      <c r="P206" s="373">
        <f t="shared" si="262"/>
        <v>0</v>
      </c>
      <c r="Q206" s="373">
        <f t="shared" si="262"/>
        <v>0</v>
      </c>
      <c r="R206" s="373">
        <f t="shared" si="262"/>
        <v>0</v>
      </c>
      <c r="S206" s="373">
        <f t="shared" si="262"/>
        <v>0</v>
      </c>
      <c r="T206" s="373">
        <f t="shared" si="262"/>
        <v>0</v>
      </c>
      <c r="U206" s="373">
        <f t="shared" si="262"/>
        <v>0</v>
      </c>
      <c r="V206" s="373">
        <f t="shared" si="262"/>
        <v>0</v>
      </c>
      <c r="W206" s="373">
        <f t="shared" si="262"/>
        <v>0</v>
      </c>
      <c r="X206" s="409"/>
      <c r="Y206" s="373">
        <f t="shared" ref="Y206:Y214" si="267">IF(E206="V2",1,0)</f>
        <v>0</v>
      </c>
      <c r="Z206" s="373">
        <f t="shared" ref="Z206:Z214" si="268">IF(E206="V3",1,0)</f>
        <v>0</v>
      </c>
    </row>
    <row r="207" spans="2:26" ht="27.6" x14ac:dyDescent="0.25">
      <c r="D207" s="107" t="str">
        <f t="shared" ca="1" si="259"/>
        <v>2.156</v>
      </c>
      <c r="E207" s="301" t="s">
        <v>23</v>
      </c>
      <c r="F207" s="299" t="s">
        <v>171</v>
      </c>
      <c r="G207" s="225"/>
      <c r="H207" s="225"/>
      <c r="I207" s="93" t="s">
        <v>47</v>
      </c>
      <c r="J207" s="16"/>
      <c r="L207" s="374">
        <f t="shared" si="265"/>
        <v>1</v>
      </c>
      <c r="M207" s="374">
        <f t="shared" si="266"/>
        <v>0</v>
      </c>
      <c r="N207" s="415">
        <f ca="1">MAX(N$15:OFFSET(N207,-1,0))+1</f>
        <v>156</v>
      </c>
      <c r="P207" s="373">
        <f t="shared" si="262"/>
        <v>0</v>
      </c>
      <c r="Q207" s="373">
        <f t="shared" si="262"/>
        <v>0</v>
      </c>
      <c r="R207" s="373">
        <f t="shared" si="262"/>
        <v>0</v>
      </c>
      <c r="S207" s="373">
        <f t="shared" si="262"/>
        <v>0</v>
      </c>
      <c r="T207" s="373">
        <f t="shared" si="262"/>
        <v>0</v>
      </c>
      <c r="U207" s="373">
        <f t="shared" si="262"/>
        <v>0</v>
      </c>
      <c r="V207" s="373">
        <f t="shared" si="262"/>
        <v>0</v>
      </c>
      <c r="W207" s="373">
        <f t="shared" si="262"/>
        <v>0</v>
      </c>
      <c r="X207" s="409"/>
      <c r="Y207" s="373">
        <f t="shared" si="267"/>
        <v>0</v>
      </c>
      <c r="Z207" s="373">
        <f t="shared" si="268"/>
        <v>0</v>
      </c>
    </row>
    <row r="208" spans="2:26" ht="27.6" x14ac:dyDescent="0.25">
      <c r="D208" s="107" t="str">
        <f t="shared" ca="1" si="259"/>
        <v>2.157</v>
      </c>
      <c r="E208" s="301" t="s">
        <v>23</v>
      </c>
      <c r="F208" s="299" t="s">
        <v>171</v>
      </c>
      <c r="G208" s="225"/>
      <c r="H208" s="225"/>
      <c r="I208" s="93" t="s">
        <v>47</v>
      </c>
      <c r="J208" s="16"/>
      <c r="L208" s="374">
        <f t="shared" si="265"/>
        <v>1</v>
      </c>
      <c r="M208" s="374">
        <f t="shared" si="266"/>
        <v>0</v>
      </c>
      <c r="N208" s="415">
        <f ca="1">MAX(N$15:OFFSET(N208,-1,0))+1</f>
        <v>157</v>
      </c>
      <c r="P208" s="373">
        <f t="shared" si="262"/>
        <v>0</v>
      </c>
      <c r="Q208" s="373">
        <f t="shared" si="262"/>
        <v>0</v>
      </c>
      <c r="R208" s="373">
        <f t="shared" si="262"/>
        <v>0</v>
      </c>
      <c r="S208" s="373">
        <f t="shared" si="262"/>
        <v>0</v>
      </c>
      <c r="T208" s="373">
        <f t="shared" si="262"/>
        <v>0</v>
      </c>
      <c r="U208" s="373">
        <f t="shared" si="262"/>
        <v>0</v>
      </c>
      <c r="V208" s="373">
        <f t="shared" si="262"/>
        <v>0</v>
      </c>
      <c r="W208" s="373">
        <f t="shared" si="262"/>
        <v>0</v>
      </c>
      <c r="X208" s="409"/>
      <c r="Y208" s="373">
        <f t="shared" si="267"/>
        <v>0</v>
      </c>
      <c r="Z208" s="373">
        <f t="shared" si="268"/>
        <v>0</v>
      </c>
    </row>
    <row r="209" spans="2:26" ht="27.6" x14ac:dyDescent="0.25">
      <c r="D209" s="107" t="str">
        <f t="shared" ca="1" si="259"/>
        <v>2.158</v>
      </c>
      <c r="E209" s="301" t="s">
        <v>25</v>
      </c>
      <c r="F209" s="299" t="s">
        <v>171</v>
      </c>
      <c r="G209" s="225"/>
      <c r="H209" s="225"/>
      <c r="I209" s="93" t="s">
        <v>47</v>
      </c>
      <c r="J209" s="16"/>
      <c r="L209" s="374">
        <f t="shared" si="265"/>
        <v>1</v>
      </c>
      <c r="M209" s="374">
        <f t="shared" si="266"/>
        <v>0</v>
      </c>
      <c r="N209" s="415">
        <f ca="1">MAX(N$15:OFFSET(N209,-1,0))+1</f>
        <v>158</v>
      </c>
      <c r="P209" s="373">
        <f t="shared" si="262"/>
        <v>0</v>
      </c>
      <c r="Q209" s="373">
        <f t="shared" si="262"/>
        <v>0</v>
      </c>
      <c r="R209" s="373">
        <f t="shared" si="262"/>
        <v>0</v>
      </c>
      <c r="S209" s="373">
        <f t="shared" si="262"/>
        <v>0</v>
      </c>
      <c r="T209" s="373">
        <f t="shared" si="262"/>
        <v>0</v>
      </c>
      <c r="U209" s="373">
        <f t="shared" si="262"/>
        <v>0</v>
      </c>
      <c r="V209" s="373">
        <f t="shared" si="262"/>
        <v>0</v>
      </c>
      <c r="W209" s="373">
        <f t="shared" si="262"/>
        <v>0</v>
      </c>
      <c r="X209" s="409"/>
      <c r="Y209" s="373">
        <f t="shared" si="267"/>
        <v>1</v>
      </c>
      <c r="Z209" s="373">
        <f t="shared" si="268"/>
        <v>0</v>
      </c>
    </row>
    <row r="210" spans="2:26" ht="27.6" x14ac:dyDescent="0.25">
      <c r="D210" s="107" t="str">
        <f t="shared" ca="1" si="259"/>
        <v>2.159</v>
      </c>
      <c r="E210" s="301" t="s">
        <v>25</v>
      </c>
      <c r="F210" s="299" t="s">
        <v>171</v>
      </c>
      <c r="G210" s="225"/>
      <c r="H210" s="225"/>
      <c r="I210" s="93" t="s">
        <v>47</v>
      </c>
      <c r="J210" s="16"/>
      <c r="L210" s="374">
        <f t="shared" si="265"/>
        <v>1</v>
      </c>
      <c r="M210" s="374">
        <f t="shared" si="266"/>
        <v>0</v>
      </c>
      <c r="N210" s="415">
        <f ca="1">MAX(N$15:OFFSET(N210,-1,0))+1</f>
        <v>159</v>
      </c>
      <c r="P210" s="373">
        <f t="shared" si="262"/>
        <v>0</v>
      </c>
      <c r="Q210" s="373">
        <f t="shared" si="262"/>
        <v>0</v>
      </c>
      <c r="R210" s="373">
        <f t="shared" si="262"/>
        <v>0</v>
      </c>
      <c r="S210" s="373">
        <f t="shared" si="262"/>
        <v>0</v>
      </c>
      <c r="T210" s="373">
        <f t="shared" si="262"/>
        <v>0</v>
      </c>
      <c r="U210" s="373">
        <f t="shared" si="262"/>
        <v>0</v>
      </c>
      <c r="V210" s="373">
        <f t="shared" si="262"/>
        <v>0</v>
      </c>
      <c r="W210" s="373">
        <f t="shared" si="262"/>
        <v>0</v>
      </c>
      <c r="X210" s="409"/>
      <c r="Y210" s="373">
        <f t="shared" si="267"/>
        <v>1</v>
      </c>
      <c r="Z210" s="373">
        <f t="shared" si="268"/>
        <v>0</v>
      </c>
    </row>
    <row r="211" spans="2:26" ht="27.6" x14ac:dyDescent="0.25">
      <c r="D211" s="107" t="str">
        <f t="shared" ca="1" si="259"/>
        <v>2.160</v>
      </c>
      <c r="E211" s="301" t="s">
        <v>25</v>
      </c>
      <c r="F211" s="299" t="s">
        <v>171</v>
      </c>
      <c r="G211" s="225"/>
      <c r="H211" s="225"/>
      <c r="I211" s="93" t="s">
        <v>47</v>
      </c>
      <c r="J211" s="16"/>
      <c r="L211" s="374">
        <f t="shared" si="265"/>
        <v>1</v>
      </c>
      <c r="M211" s="374">
        <f t="shared" si="266"/>
        <v>0</v>
      </c>
      <c r="N211" s="415">
        <f ca="1">MAX(N$15:OFFSET(N211,-1,0))+1</f>
        <v>160</v>
      </c>
      <c r="P211" s="373">
        <f t="shared" si="262"/>
        <v>0</v>
      </c>
      <c r="Q211" s="373">
        <f t="shared" si="262"/>
        <v>0</v>
      </c>
      <c r="R211" s="373">
        <f t="shared" si="262"/>
        <v>0</v>
      </c>
      <c r="S211" s="373">
        <f t="shared" si="262"/>
        <v>0</v>
      </c>
      <c r="T211" s="373">
        <f t="shared" si="262"/>
        <v>0</v>
      </c>
      <c r="U211" s="373">
        <f t="shared" si="262"/>
        <v>0</v>
      </c>
      <c r="V211" s="373">
        <f t="shared" si="262"/>
        <v>0</v>
      </c>
      <c r="W211" s="373">
        <f t="shared" si="262"/>
        <v>0</v>
      </c>
      <c r="X211" s="409"/>
      <c r="Y211" s="373">
        <f t="shared" si="267"/>
        <v>1</v>
      </c>
      <c r="Z211" s="373">
        <f t="shared" si="268"/>
        <v>0</v>
      </c>
    </row>
    <row r="212" spans="2:26" ht="27.6" x14ac:dyDescent="0.25">
      <c r="D212" s="107" t="str">
        <f t="shared" ca="1" si="259"/>
        <v>2.161</v>
      </c>
      <c r="E212" s="301" t="s">
        <v>25</v>
      </c>
      <c r="F212" s="299" t="s">
        <v>171</v>
      </c>
      <c r="G212" s="225"/>
      <c r="H212" s="225"/>
      <c r="I212" s="93" t="s">
        <v>47</v>
      </c>
      <c r="J212" s="16"/>
      <c r="L212" s="374">
        <f t="shared" si="265"/>
        <v>1</v>
      </c>
      <c r="M212" s="374">
        <f t="shared" si="266"/>
        <v>0</v>
      </c>
      <c r="N212" s="415">
        <f ca="1">MAX(N$15:OFFSET(N212,-1,0))+1</f>
        <v>161</v>
      </c>
      <c r="P212" s="373">
        <f t="shared" si="262"/>
        <v>0</v>
      </c>
      <c r="Q212" s="373">
        <f t="shared" si="262"/>
        <v>0</v>
      </c>
      <c r="R212" s="373">
        <f t="shared" si="262"/>
        <v>0</v>
      </c>
      <c r="S212" s="373">
        <f t="shared" si="262"/>
        <v>0</v>
      </c>
      <c r="T212" s="373">
        <f t="shared" si="262"/>
        <v>0</v>
      </c>
      <c r="U212" s="373">
        <f t="shared" si="262"/>
        <v>0</v>
      </c>
      <c r="V212" s="373">
        <f t="shared" si="262"/>
        <v>0</v>
      </c>
      <c r="W212" s="373">
        <f t="shared" si="262"/>
        <v>0</v>
      </c>
      <c r="X212" s="409"/>
      <c r="Y212" s="373">
        <f t="shared" si="267"/>
        <v>1</v>
      </c>
      <c r="Z212" s="373">
        <f t="shared" si="268"/>
        <v>0</v>
      </c>
    </row>
    <row r="213" spans="2:26" ht="27.6" x14ac:dyDescent="0.25">
      <c r="D213" s="107" t="str">
        <f t="shared" ca="1" si="259"/>
        <v>2.162</v>
      </c>
      <c r="E213" s="301" t="s">
        <v>25</v>
      </c>
      <c r="F213" s="299" t="s">
        <v>171</v>
      </c>
      <c r="G213" s="225"/>
      <c r="H213" s="225"/>
      <c r="I213" s="93" t="s">
        <v>47</v>
      </c>
      <c r="J213" s="16"/>
      <c r="L213" s="374">
        <f t="shared" si="265"/>
        <v>1</v>
      </c>
      <c r="M213" s="374">
        <f t="shared" si="266"/>
        <v>0</v>
      </c>
      <c r="N213" s="415">
        <f ca="1">MAX(N$15:OFFSET(N213,-1,0))+1</f>
        <v>162</v>
      </c>
      <c r="P213" s="373">
        <f t="shared" si="262"/>
        <v>0</v>
      </c>
      <c r="Q213" s="373">
        <f t="shared" si="262"/>
        <v>0</v>
      </c>
      <c r="R213" s="373">
        <f t="shared" si="262"/>
        <v>0</v>
      </c>
      <c r="S213" s="373">
        <f t="shared" si="262"/>
        <v>0</v>
      </c>
      <c r="T213" s="373">
        <f t="shared" si="262"/>
        <v>0</v>
      </c>
      <c r="U213" s="373">
        <f t="shared" si="262"/>
        <v>0</v>
      </c>
      <c r="V213" s="373">
        <f t="shared" si="262"/>
        <v>0</v>
      </c>
      <c r="W213" s="373">
        <f t="shared" si="262"/>
        <v>0</v>
      </c>
      <c r="X213" s="409"/>
      <c r="Y213" s="373">
        <f t="shared" si="267"/>
        <v>1</v>
      </c>
      <c r="Z213" s="373">
        <f t="shared" si="268"/>
        <v>0</v>
      </c>
    </row>
    <row r="214" spans="2:26" ht="27.6" x14ac:dyDescent="0.25">
      <c r="D214" s="107" t="str">
        <f t="shared" ca="1" si="259"/>
        <v>2.163</v>
      </c>
      <c r="E214" s="301" t="s">
        <v>26</v>
      </c>
      <c r="F214" s="299" t="s">
        <v>171</v>
      </c>
      <c r="G214" s="225"/>
      <c r="H214" s="225"/>
      <c r="I214" s="93" t="s">
        <v>47</v>
      </c>
      <c r="J214" s="16"/>
      <c r="L214" s="374">
        <f t="shared" si="265"/>
        <v>1</v>
      </c>
      <c r="M214" s="374">
        <f t="shared" si="266"/>
        <v>0</v>
      </c>
      <c r="N214" s="415">
        <f ca="1">MAX(N$15:OFFSET(N214,-1,0))+1</f>
        <v>163</v>
      </c>
      <c r="P214" s="373">
        <f t="shared" si="262"/>
        <v>0</v>
      </c>
      <c r="Q214" s="373">
        <f t="shared" si="262"/>
        <v>0</v>
      </c>
      <c r="R214" s="373">
        <f t="shared" si="262"/>
        <v>0</v>
      </c>
      <c r="S214" s="373">
        <f t="shared" si="262"/>
        <v>0</v>
      </c>
      <c r="T214" s="373">
        <f t="shared" si="262"/>
        <v>0</v>
      </c>
      <c r="U214" s="373">
        <f t="shared" si="262"/>
        <v>0</v>
      </c>
      <c r="V214" s="373">
        <f t="shared" si="262"/>
        <v>0</v>
      </c>
      <c r="W214" s="373">
        <f t="shared" si="262"/>
        <v>0</v>
      </c>
      <c r="X214" s="409"/>
      <c r="Y214" s="373">
        <f t="shared" si="267"/>
        <v>0</v>
      </c>
      <c r="Z214" s="373">
        <f t="shared" si="268"/>
        <v>1</v>
      </c>
    </row>
    <row r="215" spans="2:26" x14ac:dyDescent="0.3">
      <c r="J215" s="16"/>
      <c r="N215" s="415"/>
      <c r="P215" s="373"/>
    </row>
    <row r="216" spans="2:26" ht="15.6" x14ac:dyDescent="0.3">
      <c r="B216" s="44" t="s">
        <v>181</v>
      </c>
      <c r="C216" s="102"/>
      <c r="F216" s="321"/>
      <c r="G216" s="46"/>
      <c r="H216" s="46"/>
      <c r="I216" s="21"/>
      <c r="J216" s="16"/>
      <c r="N216" s="415"/>
      <c r="P216" s="373"/>
      <c r="X216" s="409"/>
    </row>
    <row r="217" spans="2:26" ht="24.75" customHeight="1" x14ac:dyDescent="0.25">
      <c r="C217" s="16"/>
      <c r="E217" s="16"/>
      <c r="F217" s="458" t="s">
        <v>182</v>
      </c>
      <c r="G217" s="465"/>
      <c r="H217" s="465"/>
      <c r="I217" s="465"/>
      <c r="J217" s="16"/>
      <c r="N217" s="415"/>
      <c r="P217" s="373"/>
    </row>
    <row r="218" spans="2:26" ht="13.8" x14ac:dyDescent="0.25">
      <c r="C218" s="102" t="s">
        <v>183</v>
      </c>
      <c r="F218" s="321"/>
      <c r="G218" s="46"/>
      <c r="H218" s="46"/>
      <c r="I218" s="21"/>
      <c r="J218" s="16"/>
      <c r="N218" s="415"/>
      <c r="P218" s="373"/>
    </row>
    <row r="219" spans="2:26" ht="76.5" customHeight="1" x14ac:dyDescent="0.25">
      <c r="C219" s="16"/>
      <c r="E219" s="16"/>
      <c r="F219" s="458" t="s">
        <v>184</v>
      </c>
      <c r="G219" s="465"/>
      <c r="H219" s="465"/>
      <c r="I219" s="465"/>
      <c r="J219" s="16"/>
      <c r="N219" s="415"/>
      <c r="P219" s="373"/>
    </row>
    <row r="220" spans="2:26" ht="13.8" x14ac:dyDescent="0.25">
      <c r="C220" s="16"/>
      <c r="E220" s="16"/>
      <c r="G220" s="16"/>
      <c r="H220" s="16"/>
      <c r="I220" s="16"/>
      <c r="J220" s="16"/>
      <c r="N220" s="415"/>
      <c r="P220" s="373"/>
      <c r="X220" s="409"/>
    </row>
    <row r="221" spans="2:26" ht="13.8" x14ac:dyDescent="0.25">
      <c r="B221" s="29"/>
      <c r="C221" s="16"/>
      <c r="D221" s="129"/>
      <c r="E221" s="97" t="s">
        <v>185</v>
      </c>
      <c r="F221" s="109" t="s">
        <v>44</v>
      </c>
      <c r="G221" s="105" t="s">
        <v>45</v>
      </c>
      <c r="H221" s="131" t="s">
        <v>160</v>
      </c>
      <c r="I221" s="109"/>
      <c r="J221" s="16"/>
      <c r="N221" s="415"/>
      <c r="P221" s="373"/>
    </row>
    <row r="222" spans="2:26" ht="118.8" x14ac:dyDescent="0.25">
      <c r="B222" s="29"/>
      <c r="D222" s="107" t="str">
        <f t="shared" ref="D222:D229" ca="1" si="269">CONCATENATE($A$1,".",N222)</f>
        <v>2.164</v>
      </c>
      <c r="E222" s="301" t="s">
        <v>23</v>
      </c>
      <c r="F222" s="227" t="s">
        <v>186</v>
      </c>
      <c r="G222" s="225"/>
      <c r="H222" s="225"/>
      <c r="I222" s="93" t="s">
        <v>47</v>
      </c>
      <c r="J222" s="16"/>
      <c r="K222" s="371" t="s">
        <v>187</v>
      </c>
      <c r="L222" s="374">
        <f t="shared" ref="L222:L229" si="270">IF(AND(OR(E222="V1",E222="V2",E222="V3"),G222=""),1,0)</f>
        <v>1</v>
      </c>
      <c r="M222" s="374">
        <f t="shared" ref="M222:M229" si="271">IF(OR(AND(E222="V1",G222="Ei"),(AND(E222="V1",G222="Osittain"))),1,0)</f>
        <v>0</v>
      </c>
      <c r="N222" s="415">
        <f ca="1">MAX(N$15:OFFSET(N222,-1,0))+1</f>
        <v>164</v>
      </c>
      <c r="P222" s="373">
        <f t="shared" ref="P222:W229" si="272">IF(AND($E222=P$2,$G222=P$3),1,0)</f>
        <v>0</v>
      </c>
      <c r="Q222" s="373">
        <f t="shared" si="272"/>
        <v>0</v>
      </c>
      <c r="R222" s="373">
        <f t="shared" si="272"/>
        <v>0</v>
      </c>
      <c r="S222" s="373">
        <f t="shared" si="272"/>
        <v>0</v>
      </c>
      <c r="T222" s="373">
        <f t="shared" si="272"/>
        <v>0</v>
      </c>
      <c r="U222" s="373">
        <f t="shared" si="272"/>
        <v>0</v>
      </c>
      <c r="V222" s="373">
        <f t="shared" si="272"/>
        <v>0</v>
      </c>
      <c r="W222" s="373">
        <f t="shared" si="272"/>
        <v>0</v>
      </c>
      <c r="X222" s="409"/>
      <c r="Y222" s="373">
        <f t="shared" ref="Y222:Y229" si="273">IF(E222="V2",1,0)</f>
        <v>0</v>
      </c>
      <c r="Z222" s="373">
        <f t="shared" ref="Z222:Z229" si="274">IF(E222="V3",1,0)</f>
        <v>0</v>
      </c>
    </row>
    <row r="223" spans="2:26" ht="57.75" customHeight="1" x14ac:dyDescent="0.25">
      <c r="D223" s="107" t="str">
        <f t="shared" ca="1" si="269"/>
        <v>2.165</v>
      </c>
      <c r="E223" s="301" t="s">
        <v>23</v>
      </c>
      <c r="F223" s="227" t="s">
        <v>188</v>
      </c>
      <c r="G223" s="225"/>
      <c r="H223" s="225"/>
      <c r="I223" s="93" t="s">
        <v>47</v>
      </c>
      <c r="J223" s="16"/>
      <c r="L223" s="374">
        <f t="shared" si="270"/>
        <v>1</v>
      </c>
      <c r="M223" s="374">
        <f t="shared" si="271"/>
        <v>0</v>
      </c>
      <c r="N223" s="415">
        <f ca="1">MAX(N$15:OFFSET(N223,-1,0))+1</f>
        <v>165</v>
      </c>
      <c r="P223" s="373">
        <f t="shared" si="272"/>
        <v>0</v>
      </c>
      <c r="Q223" s="373">
        <f t="shared" si="272"/>
        <v>0</v>
      </c>
      <c r="R223" s="373">
        <f t="shared" si="272"/>
        <v>0</v>
      </c>
      <c r="S223" s="373">
        <f t="shared" si="272"/>
        <v>0</v>
      </c>
      <c r="T223" s="373">
        <f t="shared" si="272"/>
        <v>0</v>
      </c>
      <c r="U223" s="373">
        <f t="shared" si="272"/>
        <v>0</v>
      </c>
      <c r="V223" s="373">
        <f t="shared" si="272"/>
        <v>0</v>
      </c>
      <c r="W223" s="373">
        <f t="shared" si="272"/>
        <v>0</v>
      </c>
      <c r="X223" s="409"/>
      <c r="Y223" s="373">
        <f t="shared" si="273"/>
        <v>0</v>
      </c>
      <c r="Z223" s="373">
        <f t="shared" si="274"/>
        <v>0</v>
      </c>
    </row>
    <row r="224" spans="2:26" ht="92.4" x14ac:dyDescent="0.25">
      <c r="D224" s="107" t="str">
        <f ca="1">CONCATENATE($A$1,".",N224)</f>
        <v>2.166</v>
      </c>
      <c r="E224" s="301" t="s">
        <v>23</v>
      </c>
      <c r="F224" s="298" t="s">
        <v>189</v>
      </c>
      <c r="G224" s="225"/>
      <c r="H224" s="225"/>
      <c r="I224" s="93" t="s">
        <v>47</v>
      </c>
      <c r="J224" s="16"/>
      <c r="L224" s="374">
        <f>IF(AND(OR(E224="V1",E224="V2",E224="V3"),G224=""),1,0)</f>
        <v>1</v>
      </c>
      <c r="M224" s="374">
        <f>IF(OR(AND(E224="V1",G224="Ei"),(AND(E224="V1",G224="Osittain"))),1,0)</f>
        <v>0</v>
      </c>
      <c r="N224" s="415">
        <f ca="1">MAX(N$15:OFFSET(N224,-1,0))+1</f>
        <v>166</v>
      </c>
      <c r="P224" s="373">
        <f t="shared" ref="P224:W224" si="275">IF(AND($E224=P$2,$G224=P$3),1,0)</f>
        <v>0</v>
      </c>
      <c r="Q224" s="373">
        <f t="shared" si="275"/>
        <v>0</v>
      </c>
      <c r="R224" s="373">
        <f t="shared" si="275"/>
        <v>0</v>
      </c>
      <c r="S224" s="373">
        <f t="shared" si="275"/>
        <v>0</v>
      </c>
      <c r="T224" s="373">
        <f t="shared" si="275"/>
        <v>0</v>
      </c>
      <c r="U224" s="373">
        <f t="shared" si="275"/>
        <v>0</v>
      </c>
      <c r="V224" s="373">
        <f t="shared" si="275"/>
        <v>0</v>
      </c>
      <c r="W224" s="373">
        <f t="shared" si="275"/>
        <v>0</v>
      </c>
      <c r="X224" s="409"/>
      <c r="Y224" s="373">
        <f>IF(E224="V2",1,0)</f>
        <v>0</v>
      </c>
      <c r="Z224" s="373">
        <f>IF(E224="V3",1,0)</f>
        <v>0</v>
      </c>
    </row>
    <row r="225" spans="1:32" ht="92.4" x14ac:dyDescent="0.25">
      <c r="D225" s="107" t="str">
        <f t="shared" ca="1" si="269"/>
        <v>2.167</v>
      </c>
      <c r="E225" s="301" t="s">
        <v>25</v>
      </c>
      <c r="F225" s="366" t="s">
        <v>190</v>
      </c>
      <c r="G225" s="225"/>
      <c r="H225" s="225"/>
      <c r="I225" s="93" t="s">
        <v>47</v>
      </c>
      <c r="J225" s="16"/>
      <c r="L225" s="374">
        <f t="shared" si="270"/>
        <v>1</v>
      </c>
      <c r="M225" s="374">
        <f t="shared" si="271"/>
        <v>0</v>
      </c>
      <c r="N225" s="415">
        <f ca="1">MAX(N$15:OFFSET(N225,-1,0))+1</f>
        <v>167</v>
      </c>
      <c r="P225" s="373">
        <f t="shared" si="272"/>
        <v>0</v>
      </c>
      <c r="Q225" s="373">
        <f t="shared" si="272"/>
        <v>0</v>
      </c>
      <c r="R225" s="373">
        <f t="shared" si="272"/>
        <v>0</v>
      </c>
      <c r="S225" s="373">
        <f t="shared" si="272"/>
        <v>0</v>
      </c>
      <c r="T225" s="373">
        <f t="shared" si="272"/>
        <v>0</v>
      </c>
      <c r="U225" s="373">
        <f t="shared" si="272"/>
        <v>0</v>
      </c>
      <c r="V225" s="373">
        <f t="shared" si="272"/>
        <v>0</v>
      </c>
      <c r="W225" s="373">
        <f t="shared" si="272"/>
        <v>0</v>
      </c>
      <c r="X225" s="409"/>
      <c r="Y225" s="373">
        <f t="shared" si="273"/>
        <v>1</v>
      </c>
      <c r="Z225" s="373">
        <f t="shared" si="274"/>
        <v>0</v>
      </c>
    </row>
    <row r="226" spans="1:32" ht="47.25" customHeight="1" x14ac:dyDescent="0.25">
      <c r="B226" s="29"/>
      <c r="D226" s="107" t="str">
        <f ca="1">CONCATENATE($A$1,".",N226)</f>
        <v>2.168</v>
      </c>
      <c r="E226" s="301" t="s">
        <v>23</v>
      </c>
      <c r="F226" s="227" t="s">
        <v>191</v>
      </c>
      <c r="G226" s="225"/>
      <c r="H226" s="225"/>
      <c r="I226" s="93" t="s">
        <v>47</v>
      </c>
      <c r="J226" s="16"/>
      <c r="L226" s="374">
        <f>IF(AND(OR(E226="V1",E226="V2",E226="V3"),G226=""),1,0)</f>
        <v>1</v>
      </c>
      <c r="M226" s="374">
        <f>IF(OR(AND(E226="V1",G226="Ei"),(AND(E226="V1",G226="Osittain"))),1,0)</f>
        <v>0</v>
      </c>
      <c r="N226" s="415">
        <f ca="1">MAX(N$15:OFFSET(N226,-1,0))+1</f>
        <v>168</v>
      </c>
      <c r="P226" s="373">
        <f t="shared" ref="P226:W226" si="276">IF(AND($E226=P$2,$G226=P$3),1,0)</f>
        <v>0</v>
      </c>
      <c r="Q226" s="373">
        <f t="shared" si="276"/>
        <v>0</v>
      </c>
      <c r="R226" s="373">
        <f t="shared" si="276"/>
        <v>0</v>
      </c>
      <c r="S226" s="373">
        <f t="shared" si="276"/>
        <v>0</v>
      </c>
      <c r="T226" s="373">
        <f t="shared" si="276"/>
        <v>0</v>
      </c>
      <c r="U226" s="373">
        <f t="shared" si="276"/>
        <v>0</v>
      </c>
      <c r="V226" s="373">
        <f t="shared" si="276"/>
        <v>0</v>
      </c>
      <c r="W226" s="373">
        <f t="shared" si="276"/>
        <v>0</v>
      </c>
      <c r="X226" s="409"/>
      <c r="Y226" s="373">
        <f>IF(E226="V2",1,0)</f>
        <v>0</v>
      </c>
      <c r="Z226" s="373">
        <f>IF(E226="V3",1,0)</f>
        <v>0</v>
      </c>
    </row>
    <row r="227" spans="1:32" ht="79.2" x14ac:dyDescent="0.25">
      <c r="D227" s="107" t="str">
        <f t="shared" ca="1" si="269"/>
        <v>2.169</v>
      </c>
      <c r="E227" s="301" t="s">
        <v>23</v>
      </c>
      <c r="F227" s="298" t="s">
        <v>192</v>
      </c>
      <c r="G227" s="225"/>
      <c r="H227" s="225"/>
      <c r="I227" s="93" t="s">
        <v>47</v>
      </c>
      <c r="J227" s="16"/>
      <c r="L227" s="374">
        <f t="shared" si="270"/>
        <v>1</v>
      </c>
      <c r="M227" s="374">
        <f t="shared" si="271"/>
        <v>0</v>
      </c>
      <c r="N227" s="415">
        <f ca="1">MAX(N$15:OFFSET(N227,-1,0))+1</f>
        <v>169</v>
      </c>
      <c r="P227" s="373">
        <f t="shared" si="272"/>
        <v>0</v>
      </c>
      <c r="Q227" s="373">
        <f t="shared" si="272"/>
        <v>0</v>
      </c>
      <c r="R227" s="373">
        <f t="shared" si="272"/>
        <v>0</v>
      </c>
      <c r="S227" s="373">
        <f t="shared" si="272"/>
        <v>0</v>
      </c>
      <c r="T227" s="373">
        <f t="shared" si="272"/>
        <v>0</v>
      </c>
      <c r="U227" s="373">
        <f t="shared" si="272"/>
        <v>0</v>
      </c>
      <c r="V227" s="373">
        <f t="shared" si="272"/>
        <v>0</v>
      </c>
      <c r="W227" s="373">
        <f t="shared" si="272"/>
        <v>0</v>
      </c>
      <c r="X227" s="409"/>
      <c r="Y227" s="373">
        <f t="shared" si="273"/>
        <v>0</v>
      </c>
      <c r="Z227" s="373">
        <f t="shared" si="274"/>
        <v>0</v>
      </c>
    </row>
    <row r="228" spans="1:32" ht="66" x14ac:dyDescent="0.25">
      <c r="B228" s="29"/>
      <c r="D228" s="107" t="str">
        <f t="shared" ca="1" si="269"/>
        <v>2.170</v>
      </c>
      <c r="E228" s="301" t="s">
        <v>23</v>
      </c>
      <c r="F228" s="227" t="s">
        <v>193</v>
      </c>
      <c r="G228" s="225"/>
      <c r="H228" s="225"/>
      <c r="I228" s="93" t="s">
        <v>47</v>
      </c>
      <c r="J228" s="16"/>
      <c r="L228" s="374">
        <f t="shared" si="270"/>
        <v>1</v>
      </c>
      <c r="M228" s="374">
        <f t="shared" si="271"/>
        <v>0</v>
      </c>
      <c r="N228" s="415">
        <f ca="1">MAX(N$15:OFFSET(N228,-1,0))+1</f>
        <v>170</v>
      </c>
      <c r="P228" s="373">
        <f t="shared" si="272"/>
        <v>0</v>
      </c>
      <c r="Q228" s="373">
        <f t="shared" si="272"/>
        <v>0</v>
      </c>
      <c r="R228" s="373">
        <f t="shared" si="272"/>
        <v>0</v>
      </c>
      <c r="S228" s="373">
        <f t="shared" si="272"/>
        <v>0</v>
      </c>
      <c r="T228" s="373">
        <f t="shared" si="272"/>
        <v>0</v>
      </c>
      <c r="U228" s="373">
        <f t="shared" si="272"/>
        <v>0</v>
      </c>
      <c r="V228" s="373">
        <f t="shared" si="272"/>
        <v>0</v>
      </c>
      <c r="W228" s="373">
        <f t="shared" si="272"/>
        <v>0</v>
      </c>
      <c r="X228" s="409"/>
      <c r="Y228" s="373">
        <f t="shared" si="273"/>
        <v>0</v>
      </c>
      <c r="Z228" s="373">
        <f t="shared" si="274"/>
        <v>0</v>
      </c>
    </row>
    <row r="229" spans="1:32" ht="52.8" x14ac:dyDescent="0.25">
      <c r="B229" s="29"/>
      <c r="D229" s="107" t="str">
        <f t="shared" ca="1" si="269"/>
        <v>2.171</v>
      </c>
      <c r="E229" s="301" t="s">
        <v>23</v>
      </c>
      <c r="F229" s="227" t="s">
        <v>194</v>
      </c>
      <c r="G229" s="225"/>
      <c r="H229" s="225"/>
      <c r="I229" s="93" t="s">
        <v>47</v>
      </c>
      <c r="J229" s="16"/>
      <c r="L229" s="374">
        <f t="shared" si="270"/>
        <v>1</v>
      </c>
      <c r="M229" s="374">
        <f t="shared" si="271"/>
        <v>0</v>
      </c>
      <c r="N229" s="415">
        <f ca="1">MAX(N$15:OFFSET(N229,-1,0))+1</f>
        <v>171</v>
      </c>
      <c r="P229" s="373">
        <f t="shared" si="272"/>
        <v>0</v>
      </c>
      <c r="Q229" s="373">
        <f t="shared" si="272"/>
        <v>0</v>
      </c>
      <c r="R229" s="373">
        <f t="shared" si="272"/>
        <v>0</v>
      </c>
      <c r="S229" s="373">
        <f t="shared" si="272"/>
        <v>0</v>
      </c>
      <c r="T229" s="373">
        <f t="shared" si="272"/>
        <v>0</v>
      </c>
      <c r="U229" s="373">
        <f t="shared" si="272"/>
        <v>0</v>
      </c>
      <c r="V229" s="373">
        <f t="shared" si="272"/>
        <v>0</v>
      </c>
      <c r="W229" s="373">
        <f t="shared" si="272"/>
        <v>0</v>
      </c>
      <c r="X229" s="409"/>
      <c r="Y229" s="373">
        <f t="shared" si="273"/>
        <v>0</v>
      </c>
      <c r="Z229" s="373">
        <f t="shared" si="274"/>
        <v>0</v>
      </c>
    </row>
    <row r="230" spans="1:32" ht="13.8" x14ac:dyDescent="0.25">
      <c r="C230" s="102" t="s">
        <v>195</v>
      </c>
      <c r="F230" s="321"/>
      <c r="G230" s="46"/>
      <c r="H230" s="46"/>
      <c r="I230" s="21"/>
      <c r="J230" s="16"/>
      <c r="N230" s="415"/>
      <c r="P230" s="373"/>
      <c r="X230" s="409"/>
    </row>
    <row r="231" spans="1:32" ht="83.25" customHeight="1" x14ac:dyDescent="0.25">
      <c r="C231" s="16"/>
      <c r="E231" s="16"/>
      <c r="F231" s="458" t="s">
        <v>196</v>
      </c>
      <c r="G231" s="465"/>
      <c r="H231" s="465"/>
      <c r="I231" s="465"/>
      <c r="J231" s="16"/>
      <c r="N231" s="415"/>
      <c r="P231" s="373"/>
      <c r="X231" s="409"/>
    </row>
    <row r="232" spans="1:32" ht="13.8" x14ac:dyDescent="0.25">
      <c r="C232" s="16"/>
      <c r="E232" s="16"/>
      <c r="G232" s="16"/>
      <c r="H232" s="16"/>
      <c r="I232" s="16"/>
      <c r="J232" s="16"/>
      <c r="N232" s="415"/>
      <c r="P232" s="373"/>
      <c r="X232" s="409"/>
    </row>
    <row r="233" spans="1:32" ht="13.8" x14ac:dyDescent="0.25">
      <c r="B233" s="29"/>
      <c r="C233" s="16"/>
      <c r="D233" s="129"/>
      <c r="E233" s="97" t="s">
        <v>185</v>
      </c>
      <c r="F233" s="109" t="s">
        <v>44</v>
      </c>
      <c r="G233" s="105" t="s">
        <v>45</v>
      </c>
      <c r="H233" s="131" t="s">
        <v>160</v>
      </c>
      <c r="I233" s="109"/>
      <c r="J233" s="16"/>
      <c r="N233" s="415"/>
      <c r="P233" s="373"/>
      <c r="X233" s="409"/>
    </row>
    <row r="234" spans="1:32" ht="112.5" customHeight="1" x14ac:dyDescent="0.25">
      <c r="B234" s="29"/>
      <c r="D234" s="107" t="str">
        <f t="shared" ref="D234:D239" ca="1" si="277">CONCATENATE($A$1,".",N234)</f>
        <v>2.172</v>
      </c>
      <c r="E234" s="301" t="s">
        <v>23</v>
      </c>
      <c r="F234" s="227" t="s">
        <v>197</v>
      </c>
      <c r="G234" s="225"/>
      <c r="H234" s="225"/>
      <c r="I234" s="93" t="s">
        <v>47</v>
      </c>
      <c r="J234" s="16"/>
      <c r="K234" s="371" t="s">
        <v>198</v>
      </c>
      <c r="L234" s="374">
        <f t="shared" ref="L234:L239" si="278">IF(AND(OR(E234="V1",E234="V2",E234="V3"),G234=""),1,0)</f>
        <v>1</v>
      </c>
      <c r="M234" s="374">
        <f t="shared" ref="M234:M239" si="279">IF(OR(AND(E234="V1",G234="Ei"),(AND(E234="V1",G234="Osittain"))),1,0)</f>
        <v>0</v>
      </c>
      <c r="N234" s="415">
        <f ca="1">MAX(N$15:OFFSET(N234,-1,0))+1</f>
        <v>172</v>
      </c>
      <c r="P234" s="373">
        <f t="shared" ref="P234:W239" si="280">IF(AND($E234=P$2,$G234=P$3),1,0)</f>
        <v>0</v>
      </c>
      <c r="Q234" s="373">
        <f t="shared" si="280"/>
        <v>0</v>
      </c>
      <c r="R234" s="373">
        <f t="shared" si="280"/>
        <v>0</v>
      </c>
      <c r="S234" s="373">
        <f t="shared" si="280"/>
        <v>0</v>
      </c>
      <c r="T234" s="373">
        <f t="shared" si="280"/>
        <v>0</v>
      </c>
      <c r="U234" s="373">
        <f t="shared" si="280"/>
        <v>0</v>
      </c>
      <c r="V234" s="373">
        <f t="shared" si="280"/>
        <v>0</v>
      </c>
      <c r="W234" s="373">
        <f t="shared" si="280"/>
        <v>0</v>
      </c>
      <c r="X234" s="409"/>
      <c r="Y234" s="373">
        <f t="shared" ref="Y234:Y239" si="281">IF(E234="V2",1,0)</f>
        <v>0</v>
      </c>
      <c r="Z234" s="373">
        <f t="shared" ref="Z234:Z239" si="282">IF(E234="V3",1,0)</f>
        <v>0</v>
      </c>
    </row>
    <row r="235" spans="1:32" ht="52.8" x14ac:dyDescent="0.25">
      <c r="B235" s="29"/>
      <c r="D235" s="107" t="str">
        <f t="shared" ca="1" si="277"/>
        <v>2.173</v>
      </c>
      <c r="E235" s="301" t="s">
        <v>25</v>
      </c>
      <c r="F235" s="227" t="s">
        <v>199</v>
      </c>
      <c r="G235" s="225"/>
      <c r="H235" s="225"/>
      <c r="I235" s="93" t="s">
        <v>47</v>
      </c>
      <c r="J235" s="16"/>
      <c r="L235" s="374">
        <f t="shared" si="278"/>
        <v>1</v>
      </c>
      <c r="M235" s="374">
        <f t="shared" si="279"/>
        <v>0</v>
      </c>
      <c r="N235" s="415">
        <f ca="1">MAX(N$15:OFFSET(N235,-1,0))+1</f>
        <v>173</v>
      </c>
      <c r="P235" s="373">
        <f t="shared" si="280"/>
        <v>0</v>
      </c>
      <c r="Q235" s="373">
        <f t="shared" si="280"/>
        <v>0</v>
      </c>
      <c r="R235" s="373">
        <f t="shared" si="280"/>
        <v>0</v>
      </c>
      <c r="S235" s="373">
        <f t="shared" si="280"/>
        <v>0</v>
      </c>
      <c r="T235" s="373">
        <f t="shared" si="280"/>
        <v>0</v>
      </c>
      <c r="U235" s="373">
        <f t="shared" si="280"/>
        <v>0</v>
      </c>
      <c r="V235" s="373">
        <f t="shared" si="280"/>
        <v>0</v>
      </c>
      <c r="W235" s="373">
        <f t="shared" si="280"/>
        <v>0</v>
      </c>
      <c r="X235" s="409"/>
      <c r="Y235" s="373">
        <f t="shared" si="281"/>
        <v>1</v>
      </c>
      <c r="Z235" s="373">
        <f t="shared" si="282"/>
        <v>0</v>
      </c>
    </row>
    <row r="236" spans="1:32" s="52" customFormat="1" ht="52.8" x14ac:dyDescent="0.25">
      <c r="A236" s="16"/>
      <c r="B236" s="29"/>
      <c r="C236" s="29"/>
      <c r="D236" s="107" t="str">
        <f t="shared" ca="1" si="277"/>
        <v>2.174</v>
      </c>
      <c r="E236" s="301" t="s">
        <v>23</v>
      </c>
      <c r="F236" s="227" t="s">
        <v>200</v>
      </c>
      <c r="G236" s="225"/>
      <c r="H236" s="225"/>
      <c r="I236" s="93" t="s">
        <v>47</v>
      </c>
      <c r="J236" s="110"/>
      <c r="K236" s="371"/>
      <c r="L236" s="374">
        <f t="shared" si="278"/>
        <v>1</v>
      </c>
      <c r="M236" s="374">
        <f t="shared" si="279"/>
        <v>0</v>
      </c>
      <c r="N236" s="415">
        <f ca="1">MAX(N$15:OFFSET(N236,-1,0))+1</f>
        <v>174</v>
      </c>
      <c r="O236" s="93"/>
      <c r="P236" s="373">
        <f t="shared" si="280"/>
        <v>0</v>
      </c>
      <c r="Q236" s="373">
        <f t="shared" si="280"/>
        <v>0</v>
      </c>
      <c r="R236" s="373">
        <f t="shared" si="280"/>
        <v>0</v>
      </c>
      <c r="S236" s="373">
        <f t="shared" si="280"/>
        <v>0</v>
      </c>
      <c r="T236" s="373">
        <f t="shared" si="280"/>
        <v>0</v>
      </c>
      <c r="U236" s="373">
        <f t="shared" si="280"/>
        <v>0</v>
      </c>
      <c r="V236" s="373">
        <f t="shared" si="280"/>
        <v>0</v>
      </c>
      <c r="W236" s="373">
        <f t="shared" si="280"/>
        <v>0</v>
      </c>
      <c r="X236" s="409"/>
      <c r="Y236" s="373">
        <f t="shared" si="281"/>
        <v>0</v>
      </c>
      <c r="Z236" s="373">
        <f t="shared" si="282"/>
        <v>0</v>
      </c>
      <c r="AA236" s="161"/>
      <c r="AB236" s="161"/>
      <c r="AC236" s="161"/>
      <c r="AD236" s="161"/>
      <c r="AE236" s="161"/>
      <c r="AF236" s="161"/>
    </row>
    <row r="237" spans="1:32" s="52" customFormat="1" ht="39.6" x14ac:dyDescent="0.25">
      <c r="A237" s="16"/>
      <c r="B237" s="29"/>
      <c r="C237" s="29"/>
      <c r="D237" s="107" t="str">
        <f t="shared" ref="D237:D238" ca="1" si="283">CONCATENATE($A$1,".",N237)</f>
        <v>2.175</v>
      </c>
      <c r="E237" s="301" t="s">
        <v>23</v>
      </c>
      <c r="F237" s="227" t="s">
        <v>201</v>
      </c>
      <c r="G237" s="225"/>
      <c r="H237" s="225"/>
      <c r="I237" s="93" t="s">
        <v>47</v>
      </c>
      <c r="J237" s="110"/>
      <c r="K237" s="371"/>
      <c r="L237" s="374">
        <f t="shared" ref="L237:L238" si="284">IF(AND(OR(E237="V1",E237="V2",E237="V3"),G237=""),1,0)</f>
        <v>1</v>
      </c>
      <c r="M237" s="374">
        <f t="shared" ref="M237:M238" si="285">IF(OR(AND(E237="V1",G237="Ei"),(AND(E237="V1",G237="Osittain"))),1,0)</f>
        <v>0</v>
      </c>
      <c r="N237" s="415">
        <f ca="1">MAX(N$15:OFFSET(N237,-1,0))+1</f>
        <v>175</v>
      </c>
      <c r="O237" s="93"/>
      <c r="P237" s="373">
        <f t="shared" si="280"/>
        <v>0</v>
      </c>
      <c r="Q237" s="373">
        <f t="shared" si="280"/>
        <v>0</v>
      </c>
      <c r="R237" s="373">
        <f t="shared" si="280"/>
        <v>0</v>
      </c>
      <c r="S237" s="373">
        <f t="shared" si="280"/>
        <v>0</v>
      </c>
      <c r="T237" s="373">
        <f t="shared" si="280"/>
        <v>0</v>
      </c>
      <c r="U237" s="373">
        <f t="shared" si="280"/>
        <v>0</v>
      </c>
      <c r="V237" s="373">
        <f t="shared" si="280"/>
        <v>0</v>
      </c>
      <c r="W237" s="373">
        <f t="shared" si="280"/>
        <v>0</v>
      </c>
      <c r="X237" s="409"/>
      <c r="Y237" s="373">
        <f t="shared" ref="Y237:Y238" si="286">IF(E237="V2",1,0)</f>
        <v>0</v>
      </c>
      <c r="Z237" s="373">
        <f t="shared" ref="Z237:Z238" si="287">IF(E237="V3",1,0)</f>
        <v>0</v>
      </c>
      <c r="AA237" s="161"/>
      <c r="AB237" s="161"/>
      <c r="AC237" s="161"/>
      <c r="AD237" s="161"/>
      <c r="AE237" s="161"/>
      <c r="AF237" s="161"/>
    </row>
    <row r="238" spans="1:32" s="52" customFormat="1" ht="52.8" x14ac:dyDescent="0.25">
      <c r="A238" s="16"/>
      <c r="B238" s="29"/>
      <c r="C238" s="29"/>
      <c r="D238" s="107" t="str">
        <f t="shared" ca="1" si="283"/>
        <v>2.176</v>
      </c>
      <c r="E238" s="301" t="s">
        <v>25</v>
      </c>
      <c r="F238" s="227" t="s">
        <v>202</v>
      </c>
      <c r="G238" s="225"/>
      <c r="H238" s="225"/>
      <c r="I238" s="93" t="s">
        <v>47</v>
      </c>
      <c r="J238" s="110"/>
      <c r="K238" s="371"/>
      <c r="L238" s="374">
        <f t="shared" si="284"/>
        <v>1</v>
      </c>
      <c r="M238" s="374">
        <f t="shared" si="285"/>
        <v>0</v>
      </c>
      <c r="N238" s="415">
        <f ca="1">MAX(N$15:OFFSET(N238,-1,0))+1</f>
        <v>176</v>
      </c>
      <c r="O238" s="93"/>
      <c r="P238" s="373">
        <f t="shared" si="280"/>
        <v>0</v>
      </c>
      <c r="Q238" s="373">
        <f t="shared" si="280"/>
        <v>0</v>
      </c>
      <c r="R238" s="373">
        <f t="shared" si="280"/>
        <v>0</v>
      </c>
      <c r="S238" s="373">
        <f t="shared" si="280"/>
        <v>0</v>
      </c>
      <c r="T238" s="373">
        <f t="shared" si="280"/>
        <v>0</v>
      </c>
      <c r="U238" s="373">
        <f t="shared" si="280"/>
        <v>0</v>
      </c>
      <c r="V238" s="373">
        <f t="shared" si="280"/>
        <v>0</v>
      </c>
      <c r="W238" s="373">
        <f t="shared" si="280"/>
        <v>0</v>
      </c>
      <c r="X238" s="409"/>
      <c r="Y238" s="373">
        <f t="shared" si="286"/>
        <v>1</v>
      </c>
      <c r="Z238" s="373">
        <f t="shared" si="287"/>
        <v>0</v>
      </c>
      <c r="AA238" s="161"/>
      <c r="AB238" s="161"/>
      <c r="AC238" s="161"/>
      <c r="AD238" s="161"/>
      <c r="AE238" s="161"/>
      <c r="AF238" s="161"/>
    </row>
    <row r="239" spans="1:32" s="52" customFormat="1" ht="39.6" x14ac:dyDescent="0.25">
      <c r="A239" s="16"/>
      <c r="B239" s="29"/>
      <c r="C239" s="29"/>
      <c r="D239" s="107" t="str">
        <f t="shared" ca="1" si="277"/>
        <v>2.177</v>
      </c>
      <c r="E239" s="301" t="s">
        <v>25</v>
      </c>
      <c r="F239" s="227" t="s">
        <v>203</v>
      </c>
      <c r="G239" s="225"/>
      <c r="H239" s="225"/>
      <c r="I239" s="93" t="s">
        <v>47</v>
      </c>
      <c r="J239" s="110"/>
      <c r="K239" s="371"/>
      <c r="L239" s="374">
        <f t="shared" si="278"/>
        <v>1</v>
      </c>
      <c r="M239" s="374">
        <f t="shared" si="279"/>
        <v>0</v>
      </c>
      <c r="N239" s="415">
        <f ca="1">MAX(N$15:OFFSET(N239,-1,0))+1</f>
        <v>177</v>
      </c>
      <c r="O239" s="93"/>
      <c r="P239" s="373">
        <f t="shared" si="280"/>
        <v>0</v>
      </c>
      <c r="Q239" s="373">
        <f t="shared" si="280"/>
        <v>0</v>
      </c>
      <c r="R239" s="373">
        <f t="shared" si="280"/>
        <v>0</v>
      </c>
      <c r="S239" s="373">
        <f t="shared" si="280"/>
        <v>0</v>
      </c>
      <c r="T239" s="373">
        <f t="shared" si="280"/>
        <v>0</v>
      </c>
      <c r="U239" s="373">
        <f t="shared" si="280"/>
        <v>0</v>
      </c>
      <c r="V239" s="373">
        <f t="shared" si="280"/>
        <v>0</v>
      </c>
      <c r="W239" s="373">
        <f t="shared" si="280"/>
        <v>0</v>
      </c>
      <c r="X239" s="409"/>
      <c r="Y239" s="373">
        <f t="shared" si="281"/>
        <v>1</v>
      </c>
      <c r="Z239" s="373">
        <f t="shared" si="282"/>
        <v>0</v>
      </c>
      <c r="AA239" s="161"/>
      <c r="AB239" s="161"/>
      <c r="AC239" s="161"/>
      <c r="AD239" s="161"/>
      <c r="AE239" s="161"/>
      <c r="AF239" s="161"/>
    </row>
    <row r="240" spans="1:32" s="52" customFormat="1" ht="13.8" x14ac:dyDescent="0.25">
      <c r="A240" s="16"/>
      <c r="B240" s="16"/>
      <c r="C240" s="16"/>
      <c r="D240" s="16"/>
      <c r="E240" s="16"/>
      <c r="F240" s="16"/>
      <c r="G240" s="16"/>
      <c r="H240" s="16"/>
      <c r="I240" s="16"/>
      <c r="J240" s="110"/>
      <c r="K240" s="371"/>
      <c r="L240" s="374"/>
      <c r="M240" s="374"/>
      <c r="N240" s="410"/>
      <c r="O240" s="93"/>
      <c r="P240" s="162"/>
      <c r="Q240" s="162"/>
      <c r="R240" s="162"/>
      <c r="S240" s="162"/>
      <c r="T240" s="162"/>
      <c r="U240" s="162"/>
      <c r="V240" s="162"/>
      <c r="W240" s="162"/>
      <c r="X240" s="409"/>
      <c r="Y240" s="162"/>
      <c r="Z240" s="162"/>
      <c r="AA240" s="161"/>
      <c r="AB240" s="161"/>
      <c r="AC240" s="161"/>
      <c r="AD240" s="161"/>
      <c r="AE240" s="161"/>
      <c r="AF240" s="161"/>
    </row>
    <row r="241" spans="1:32" s="316" customFormat="1" ht="13.8" x14ac:dyDescent="0.25">
      <c r="A241" s="312"/>
      <c r="B241" s="312"/>
      <c r="C241" s="313"/>
      <c r="D241" s="314" t="s">
        <v>149</v>
      </c>
      <c r="E241" s="314"/>
      <c r="F241" s="314"/>
      <c r="G241" s="314"/>
      <c r="H241" s="314"/>
      <c r="I241" s="314"/>
      <c r="J241" s="315"/>
      <c r="K241" s="371"/>
      <c r="L241" s="418"/>
      <c r="M241" s="418"/>
      <c r="N241" s="418"/>
      <c r="O241" s="418"/>
      <c r="P241" s="418"/>
      <c r="Q241" s="418"/>
      <c r="R241" s="418"/>
      <c r="S241" s="418"/>
      <c r="T241" s="418"/>
      <c r="U241" s="418"/>
      <c r="V241" s="418"/>
      <c r="W241" s="418"/>
      <c r="X241" s="418"/>
      <c r="Y241" s="419"/>
      <c r="Z241" s="419"/>
      <c r="AA241" s="420"/>
      <c r="AB241" s="420"/>
      <c r="AC241" s="420"/>
      <c r="AD241" s="420"/>
      <c r="AE241" s="420"/>
      <c r="AF241" s="420"/>
    </row>
    <row r="242" spans="1:32" s="52" customFormat="1" ht="13.8" x14ac:dyDescent="0.25">
      <c r="A242" s="16"/>
      <c r="B242" s="16"/>
      <c r="C242" s="16"/>
      <c r="D242" s="16"/>
      <c r="E242" s="16"/>
      <c r="F242" s="53"/>
      <c r="G242" s="54"/>
      <c r="H242" s="54"/>
      <c r="I242" s="47"/>
      <c r="J242" s="47"/>
      <c r="K242" s="371"/>
      <c r="L242" s="374"/>
      <c r="M242" s="374"/>
      <c r="N242" s="410"/>
      <c r="O242" s="93"/>
      <c r="P242" s="373">
        <f>SUM(P5:P239)</f>
        <v>1</v>
      </c>
      <c r="Q242" s="373">
        <f t="shared" ref="Q242:Z242" si="288">SUM(Q5:Q239)</f>
        <v>0</v>
      </c>
      <c r="R242" s="373">
        <f t="shared" si="288"/>
        <v>0</v>
      </c>
      <c r="S242" s="373">
        <f t="shared" si="288"/>
        <v>1</v>
      </c>
      <c r="T242" s="373">
        <f t="shared" si="288"/>
        <v>1</v>
      </c>
      <c r="U242" s="373">
        <f t="shared" si="288"/>
        <v>0</v>
      </c>
      <c r="V242" s="373">
        <f t="shared" si="288"/>
        <v>0</v>
      </c>
      <c r="W242" s="373">
        <f t="shared" si="288"/>
        <v>0</v>
      </c>
      <c r="X242" s="409"/>
      <c r="Y242" s="373">
        <f t="shared" si="288"/>
        <v>77</v>
      </c>
      <c r="Z242" s="373">
        <f t="shared" si="288"/>
        <v>5</v>
      </c>
      <c r="AA242" s="161"/>
      <c r="AB242" s="161"/>
      <c r="AC242" s="161"/>
      <c r="AD242" s="161"/>
      <c r="AE242" s="161"/>
      <c r="AF242" s="161"/>
    </row>
    <row r="243" spans="1:32" s="52" customFormat="1" ht="13.8" x14ac:dyDescent="0.25">
      <c r="A243" s="16"/>
      <c r="B243" s="16"/>
      <c r="C243" s="29"/>
      <c r="D243" s="16"/>
      <c r="E243" s="30"/>
      <c r="F243" s="53"/>
      <c r="G243" s="54"/>
      <c r="H243" s="54"/>
      <c r="I243" s="110"/>
      <c r="J243" s="110"/>
      <c r="K243" s="371"/>
      <c r="L243" s="374"/>
      <c r="M243" s="374"/>
      <c r="N243" s="410"/>
      <c r="O243" s="93"/>
      <c r="P243" s="162"/>
      <c r="Q243" s="162"/>
      <c r="R243" s="162"/>
      <c r="S243" s="162"/>
      <c r="T243" s="162"/>
      <c r="U243" s="162"/>
      <c r="V243" s="162"/>
      <c r="W243" s="162"/>
      <c r="X243" s="409"/>
      <c r="Y243" s="162"/>
      <c r="Z243" s="162"/>
      <c r="AA243" s="161"/>
      <c r="AB243" s="161"/>
      <c r="AC243" s="161"/>
      <c r="AD243" s="161"/>
      <c r="AE243" s="161"/>
      <c r="AF243" s="161"/>
    </row>
    <row r="244" spans="1:32" s="52" customFormat="1" ht="13.8" x14ac:dyDescent="0.25">
      <c r="A244" s="16"/>
      <c r="B244" s="16"/>
      <c r="C244" s="29"/>
      <c r="D244" s="16"/>
      <c r="E244" s="30"/>
      <c r="F244" s="53"/>
      <c r="G244" s="54"/>
      <c r="H244" s="54"/>
      <c r="I244" s="198"/>
      <c r="J244" s="110"/>
      <c r="K244" s="371"/>
      <c r="L244" s="374"/>
      <c r="M244" s="374"/>
      <c r="N244" s="410"/>
      <c r="O244" s="93"/>
      <c r="P244" s="162"/>
      <c r="Q244" s="162"/>
      <c r="R244" s="162"/>
      <c r="S244" s="162"/>
      <c r="T244" s="162"/>
      <c r="U244" s="162"/>
      <c r="V244" s="162"/>
      <c r="W244" s="162"/>
      <c r="X244" s="409"/>
      <c r="Y244" s="162"/>
      <c r="Z244" s="162"/>
      <c r="AA244" s="161"/>
      <c r="AB244" s="161"/>
      <c r="AC244" s="161"/>
      <c r="AD244" s="161"/>
      <c r="AE244" s="161"/>
      <c r="AF244" s="161"/>
    </row>
    <row r="245" spans="1:32" s="52" customFormat="1" ht="13.8" x14ac:dyDescent="0.25">
      <c r="A245" s="16"/>
      <c r="B245" s="16"/>
      <c r="C245" s="29"/>
      <c r="D245" s="16"/>
      <c r="E245" s="30"/>
      <c r="F245" s="321"/>
      <c r="G245" s="45"/>
      <c r="H245" s="45"/>
      <c r="I245" s="198"/>
      <c r="J245" s="21"/>
      <c r="K245" s="371"/>
      <c r="L245" s="374"/>
      <c r="M245" s="374"/>
      <c r="N245" s="410"/>
      <c r="O245" s="93"/>
      <c r="P245" s="162"/>
      <c r="Q245" s="162"/>
      <c r="R245" s="162"/>
      <c r="S245" s="162"/>
      <c r="T245" s="162"/>
      <c r="U245" s="162"/>
      <c r="V245" s="162"/>
      <c r="W245" s="162"/>
      <c r="X245" s="409"/>
      <c r="Y245" s="162"/>
      <c r="Z245" s="162"/>
      <c r="AA245" s="161"/>
      <c r="AB245" s="161"/>
      <c r="AC245" s="161"/>
      <c r="AD245" s="161"/>
      <c r="AE245" s="161"/>
      <c r="AF245" s="161"/>
    </row>
    <row r="246" spans="1:32" s="52" customFormat="1" ht="13.8" x14ac:dyDescent="0.25">
      <c r="A246" s="16"/>
      <c r="B246" s="16"/>
      <c r="C246" s="29"/>
      <c r="D246" s="16"/>
      <c r="E246" s="30"/>
      <c r="F246" s="321"/>
      <c r="G246" s="45"/>
      <c r="H246" s="45"/>
      <c r="I246" s="198"/>
      <c r="J246" s="21"/>
      <c r="K246" s="371"/>
      <c r="L246" s="374"/>
      <c r="M246" s="374"/>
      <c r="N246" s="410"/>
      <c r="O246" s="93"/>
      <c r="P246" s="162"/>
      <c r="Q246" s="162"/>
      <c r="R246" s="162"/>
      <c r="S246" s="162"/>
      <c r="T246" s="162"/>
      <c r="U246" s="162"/>
      <c r="V246" s="162"/>
      <c r="W246" s="162"/>
      <c r="X246" s="409"/>
      <c r="Y246" s="162"/>
      <c r="Z246" s="162"/>
      <c r="AA246" s="161"/>
      <c r="AB246" s="161"/>
      <c r="AC246" s="161"/>
      <c r="AD246" s="161"/>
      <c r="AE246" s="161"/>
      <c r="AF246" s="161"/>
    </row>
    <row r="247" spans="1:32" s="52" customFormat="1" ht="13.8" x14ac:dyDescent="0.25">
      <c r="A247" s="16"/>
      <c r="B247" s="16"/>
      <c r="C247" s="29"/>
      <c r="D247" s="16"/>
      <c r="E247" s="30"/>
      <c r="F247" s="321"/>
      <c r="G247" s="45"/>
      <c r="H247" s="45"/>
      <c r="I247" s="198"/>
      <c r="J247" s="21"/>
      <c r="K247" s="371"/>
      <c r="L247" s="374"/>
      <c r="M247" s="374"/>
      <c r="N247" s="410"/>
      <c r="O247" s="93"/>
      <c r="P247" s="162"/>
      <c r="Q247" s="162"/>
      <c r="R247" s="162"/>
      <c r="S247" s="162"/>
      <c r="T247" s="162"/>
      <c r="U247" s="162"/>
      <c r="V247" s="162"/>
      <c r="W247" s="162"/>
      <c r="X247" s="409"/>
      <c r="Y247" s="162"/>
      <c r="Z247" s="162"/>
      <c r="AA247" s="161"/>
      <c r="AB247" s="161"/>
      <c r="AC247" s="161"/>
      <c r="AD247" s="161"/>
      <c r="AE247" s="161"/>
      <c r="AF247" s="161"/>
    </row>
    <row r="248" spans="1:32" s="52" customFormat="1" ht="13.8" x14ac:dyDescent="0.25">
      <c r="A248" s="16"/>
      <c r="B248" s="16"/>
      <c r="C248" s="29"/>
      <c r="D248" s="16"/>
      <c r="E248" s="30"/>
      <c r="F248" s="321"/>
      <c r="G248" s="45"/>
      <c r="H248" s="45"/>
      <c r="I248" s="198"/>
      <c r="J248" s="21"/>
      <c r="K248" s="371"/>
      <c r="L248" s="374"/>
      <c r="M248" s="374"/>
      <c r="N248" s="410"/>
      <c r="O248" s="93"/>
      <c r="P248" s="162"/>
      <c r="Q248" s="162"/>
      <c r="R248" s="162"/>
      <c r="S248" s="162"/>
      <c r="T248" s="162"/>
      <c r="U248" s="162"/>
      <c r="V248" s="162"/>
      <c r="W248" s="162"/>
      <c r="X248" s="409"/>
      <c r="Y248" s="162"/>
      <c r="Z248" s="162"/>
      <c r="AA248" s="161"/>
      <c r="AB248" s="161"/>
      <c r="AC248" s="161"/>
      <c r="AD248" s="161"/>
      <c r="AE248" s="161"/>
      <c r="AF248" s="161"/>
    </row>
    <row r="249" spans="1:32" s="52" customFormat="1" ht="13.8" x14ac:dyDescent="0.25">
      <c r="A249" s="16"/>
      <c r="B249" s="16"/>
      <c r="C249" s="29"/>
      <c r="D249" s="16"/>
      <c r="E249" s="30"/>
      <c r="F249" s="321"/>
      <c r="G249" s="45"/>
      <c r="H249" s="45"/>
      <c r="I249" s="198"/>
      <c r="J249" s="21"/>
      <c r="K249" s="371"/>
      <c r="L249" s="374"/>
      <c r="M249" s="374"/>
      <c r="N249" s="410"/>
      <c r="O249" s="93"/>
      <c r="P249" s="162"/>
      <c r="Q249" s="162"/>
      <c r="R249" s="162"/>
      <c r="S249" s="162"/>
      <c r="T249" s="162"/>
      <c r="U249" s="162"/>
      <c r="V249" s="162"/>
      <c r="W249" s="162"/>
      <c r="X249" s="409"/>
      <c r="Y249" s="162"/>
      <c r="Z249" s="162"/>
      <c r="AA249" s="161"/>
      <c r="AB249" s="161"/>
      <c r="AC249" s="161"/>
      <c r="AD249" s="161"/>
      <c r="AE249" s="161"/>
      <c r="AF249" s="161"/>
    </row>
    <row r="250" spans="1:32" s="52" customFormat="1" ht="13.8" x14ac:dyDescent="0.25">
      <c r="A250" s="16"/>
      <c r="B250" s="16"/>
      <c r="C250" s="29"/>
      <c r="D250" s="16"/>
      <c r="E250" s="30"/>
      <c r="F250" s="321"/>
      <c r="G250" s="45"/>
      <c r="H250" s="45"/>
      <c r="I250" s="198"/>
      <c r="J250" s="21"/>
      <c r="K250" s="371"/>
      <c r="L250" s="374"/>
      <c r="M250" s="374"/>
      <c r="N250" s="410"/>
      <c r="O250" s="93"/>
      <c r="P250" s="162"/>
      <c r="Q250" s="162"/>
      <c r="R250" s="162"/>
      <c r="S250" s="162"/>
      <c r="T250" s="162"/>
      <c r="U250" s="162"/>
      <c r="V250" s="162"/>
      <c r="W250" s="162"/>
      <c r="X250" s="409"/>
      <c r="Y250" s="162"/>
      <c r="Z250" s="162"/>
      <c r="AA250" s="161"/>
      <c r="AB250" s="161"/>
      <c r="AC250" s="161"/>
      <c r="AD250" s="161"/>
      <c r="AE250" s="161"/>
      <c r="AF250" s="161"/>
    </row>
    <row r="251" spans="1:32" s="52" customFormat="1" ht="13.8" x14ac:dyDescent="0.25">
      <c r="A251" s="16"/>
      <c r="B251" s="16"/>
      <c r="C251" s="29"/>
      <c r="D251" s="16"/>
      <c r="E251" s="30"/>
      <c r="F251" s="321"/>
      <c r="G251" s="45"/>
      <c r="H251" s="45"/>
      <c r="I251" s="103"/>
      <c r="J251" s="21"/>
      <c r="K251" s="371"/>
      <c r="L251" s="374"/>
      <c r="M251" s="374"/>
      <c r="N251" s="410"/>
      <c r="O251" s="93"/>
      <c r="P251" s="162"/>
      <c r="Q251" s="162"/>
      <c r="R251" s="162"/>
      <c r="S251" s="162"/>
      <c r="T251" s="162"/>
      <c r="U251" s="162"/>
      <c r="V251" s="162"/>
      <c r="W251" s="162"/>
      <c r="X251" s="409"/>
      <c r="Y251" s="162"/>
      <c r="Z251" s="162"/>
      <c r="AA251" s="161"/>
      <c r="AB251" s="161"/>
      <c r="AC251" s="161"/>
      <c r="AD251" s="161"/>
      <c r="AE251" s="161"/>
      <c r="AF251" s="161"/>
    </row>
    <row r="252" spans="1:32" s="52" customFormat="1" ht="13.8" x14ac:dyDescent="0.25">
      <c r="A252" s="16"/>
      <c r="B252" s="16"/>
      <c r="C252" s="29"/>
      <c r="D252" s="16"/>
      <c r="E252" s="30"/>
      <c r="F252" s="321"/>
      <c r="G252" s="45"/>
      <c r="H252" s="45"/>
      <c r="I252" s="103"/>
      <c r="J252" s="21"/>
      <c r="K252" s="371"/>
      <c r="L252" s="374"/>
      <c r="M252" s="374"/>
      <c r="N252" s="410"/>
      <c r="O252" s="93"/>
      <c r="P252" s="162"/>
      <c r="Q252" s="162"/>
      <c r="R252" s="162"/>
      <c r="S252" s="162"/>
      <c r="T252" s="162"/>
      <c r="U252" s="162"/>
      <c r="V252" s="162"/>
      <c r="W252" s="162"/>
      <c r="X252" s="409"/>
      <c r="Y252" s="162"/>
      <c r="Z252" s="162"/>
      <c r="AA252" s="161"/>
      <c r="AB252" s="161"/>
      <c r="AC252" s="161"/>
      <c r="AD252" s="161"/>
      <c r="AE252" s="161"/>
      <c r="AF252" s="161"/>
    </row>
    <row r="253" spans="1:32" s="52" customFormat="1" ht="13.8" x14ac:dyDescent="0.25">
      <c r="A253" s="16"/>
      <c r="B253" s="16"/>
      <c r="C253" s="29"/>
      <c r="D253" s="16"/>
      <c r="E253" s="30"/>
      <c r="F253" s="321"/>
      <c r="G253" s="45"/>
      <c r="H253" s="45"/>
      <c r="I253" s="103"/>
      <c r="J253" s="21"/>
      <c r="K253" s="371"/>
      <c r="L253" s="374"/>
      <c r="M253" s="374"/>
      <c r="N253" s="410"/>
      <c r="O253" s="93"/>
      <c r="P253" s="162"/>
      <c r="Q253" s="162"/>
      <c r="R253" s="162"/>
      <c r="S253" s="162"/>
      <c r="T253" s="162"/>
      <c r="U253" s="162"/>
      <c r="V253" s="162"/>
      <c r="W253" s="162"/>
      <c r="X253" s="409"/>
      <c r="Y253" s="162"/>
      <c r="Z253" s="162"/>
      <c r="AA253" s="161"/>
      <c r="AB253" s="161"/>
      <c r="AC253" s="161"/>
      <c r="AD253" s="161"/>
      <c r="AE253" s="161"/>
      <c r="AF253" s="161"/>
    </row>
    <row r="254" spans="1:32" s="52" customFormat="1" ht="13.8" x14ac:dyDescent="0.25">
      <c r="A254" s="16"/>
      <c r="B254" s="16"/>
      <c r="C254" s="29"/>
      <c r="D254" s="16"/>
      <c r="E254" s="30"/>
      <c r="F254" s="321"/>
      <c r="G254" s="45"/>
      <c r="H254" s="45"/>
      <c r="I254" s="103"/>
      <c r="J254" s="21"/>
      <c r="K254" s="371"/>
      <c r="L254" s="374"/>
      <c r="M254" s="374"/>
      <c r="N254" s="410"/>
      <c r="O254" s="93"/>
      <c r="P254" s="162"/>
      <c r="Q254" s="162"/>
      <c r="R254" s="162"/>
      <c r="S254" s="162"/>
      <c r="T254" s="162"/>
      <c r="U254" s="162"/>
      <c r="V254" s="162"/>
      <c r="W254" s="162"/>
      <c r="X254" s="409"/>
      <c r="Y254" s="162"/>
      <c r="Z254" s="162"/>
      <c r="AA254" s="161"/>
      <c r="AB254" s="161"/>
      <c r="AC254" s="161"/>
      <c r="AD254" s="161"/>
      <c r="AE254" s="161"/>
      <c r="AF254" s="161"/>
    </row>
    <row r="255" spans="1:32" s="52" customFormat="1" ht="13.8" x14ac:dyDescent="0.25">
      <c r="A255" s="16"/>
      <c r="B255" s="16"/>
      <c r="C255" s="29"/>
      <c r="D255" s="16"/>
      <c r="E255" s="30"/>
      <c r="F255" s="321"/>
      <c r="G255" s="45"/>
      <c r="H255" s="45"/>
      <c r="I255" s="103"/>
      <c r="J255" s="21"/>
      <c r="K255" s="371"/>
      <c r="L255" s="374"/>
      <c r="M255" s="374"/>
      <c r="N255" s="410"/>
      <c r="O255" s="93"/>
      <c r="P255" s="162"/>
      <c r="Q255" s="162"/>
      <c r="R255" s="162"/>
      <c r="S255" s="162"/>
      <c r="T255" s="162"/>
      <c r="U255" s="162"/>
      <c r="V255" s="162"/>
      <c r="W255" s="162"/>
      <c r="X255" s="409"/>
      <c r="Y255" s="162"/>
      <c r="Z255" s="162"/>
      <c r="AA255" s="161"/>
      <c r="AB255" s="161"/>
      <c r="AC255" s="161"/>
      <c r="AD255" s="161"/>
      <c r="AE255" s="161"/>
      <c r="AF255" s="161"/>
    </row>
    <row r="256" spans="1:32" ht="13.8" x14ac:dyDescent="0.25">
      <c r="F256" s="321"/>
      <c r="G256" s="45"/>
      <c r="H256" s="45"/>
      <c r="I256" s="103"/>
      <c r="J256" s="21"/>
    </row>
    <row r="257" spans="6:10" ht="13.8" x14ac:dyDescent="0.25">
      <c r="F257" s="321"/>
      <c r="G257" s="45"/>
      <c r="H257" s="45"/>
      <c r="I257" s="103"/>
      <c r="J257" s="21"/>
    </row>
    <row r="258" spans="6:10" ht="13.8" x14ac:dyDescent="0.25">
      <c r="F258" s="321"/>
      <c r="G258" s="45"/>
      <c r="H258" s="45"/>
      <c r="I258" s="103"/>
      <c r="J258" s="21"/>
    </row>
    <row r="259" spans="6:10" ht="13.8" x14ac:dyDescent="0.25">
      <c r="F259" s="321"/>
      <c r="G259" s="45"/>
      <c r="H259" s="45"/>
      <c r="I259" s="103"/>
      <c r="J259" s="21"/>
    </row>
    <row r="260" spans="6:10" ht="13.8" x14ac:dyDescent="0.25">
      <c r="F260" s="321"/>
      <c r="G260" s="45"/>
      <c r="H260" s="45"/>
      <c r="I260" s="103"/>
      <c r="J260" s="21"/>
    </row>
    <row r="261" spans="6:10" ht="13.8" x14ac:dyDescent="0.25">
      <c r="F261" s="321"/>
      <c r="G261" s="45"/>
      <c r="H261" s="45"/>
      <c r="I261" s="103"/>
      <c r="J261" s="21"/>
    </row>
    <row r="262" spans="6:10" ht="13.8" x14ac:dyDescent="0.25">
      <c r="F262" s="321"/>
      <c r="G262" s="45"/>
      <c r="H262" s="45"/>
      <c r="I262" s="103"/>
      <c r="J262" s="21"/>
    </row>
    <row r="263" spans="6:10" ht="13.8" x14ac:dyDescent="0.25">
      <c r="F263" s="321"/>
      <c r="G263" s="45"/>
      <c r="H263" s="45"/>
      <c r="I263" s="103"/>
      <c r="J263" s="21"/>
    </row>
    <row r="264" spans="6:10" ht="13.8" x14ac:dyDescent="0.25">
      <c r="F264" s="321"/>
      <c r="G264" s="45"/>
      <c r="H264" s="45"/>
      <c r="I264" s="103"/>
      <c r="J264" s="21"/>
    </row>
    <row r="265" spans="6:10" ht="13.8" x14ac:dyDescent="0.25">
      <c r="F265" s="321"/>
      <c r="G265" s="45"/>
      <c r="H265" s="45"/>
      <c r="I265" s="103"/>
      <c r="J265" s="21"/>
    </row>
    <row r="266" spans="6:10" ht="13.8" x14ac:dyDescent="0.25">
      <c r="F266" s="321"/>
      <c r="G266" s="45"/>
      <c r="H266" s="45"/>
      <c r="I266" s="103"/>
      <c r="J266" s="21"/>
    </row>
    <row r="267" spans="6:10" ht="13.8" x14ac:dyDescent="0.25">
      <c r="F267" s="321"/>
      <c r="G267" s="45"/>
      <c r="H267" s="45"/>
      <c r="I267" s="103"/>
      <c r="J267" s="21"/>
    </row>
    <row r="268" spans="6:10" ht="13.8" x14ac:dyDescent="0.25">
      <c r="F268" s="321"/>
      <c r="G268" s="45"/>
      <c r="H268" s="45"/>
      <c r="I268" s="103"/>
      <c r="J268" s="21"/>
    </row>
    <row r="269" spans="6:10" ht="13.8" x14ac:dyDescent="0.25">
      <c r="F269" s="321"/>
      <c r="G269" s="45"/>
      <c r="H269" s="45"/>
      <c r="I269" s="103"/>
      <c r="J269" s="21"/>
    </row>
    <row r="270" spans="6:10" ht="13.8" x14ac:dyDescent="0.25">
      <c r="F270" s="321"/>
      <c r="G270" s="45"/>
      <c r="H270" s="45"/>
      <c r="I270" s="103"/>
      <c r="J270" s="21"/>
    </row>
    <row r="271" spans="6:10" ht="13.8" x14ac:dyDescent="0.25">
      <c r="F271" s="321"/>
      <c r="G271" s="45"/>
      <c r="H271" s="45"/>
      <c r="I271" s="103"/>
      <c r="J271" s="21"/>
    </row>
    <row r="272" spans="6:10" ht="13.8" x14ac:dyDescent="0.25">
      <c r="F272" s="321"/>
      <c r="G272" s="45"/>
      <c r="H272" s="45"/>
      <c r="I272" s="103"/>
      <c r="J272" s="21"/>
    </row>
    <row r="273" spans="6:10" ht="13.8" x14ac:dyDescent="0.25">
      <c r="F273" s="321"/>
      <c r="G273" s="45"/>
      <c r="H273" s="45"/>
      <c r="I273" s="103"/>
      <c r="J273" s="21"/>
    </row>
    <row r="274" spans="6:10" ht="13.8" x14ac:dyDescent="0.25">
      <c r="F274" s="321"/>
      <c r="G274" s="45"/>
      <c r="H274" s="45"/>
      <c r="I274" s="103"/>
      <c r="J274" s="21"/>
    </row>
    <row r="275" spans="6:10" ht="13.8" x14ac:dyDescent="0.25">
      <c r="F275" s="321"/>
      <c r="G275" s="45"/>
      <c r="H275" s="45"/>
      <c r="I275" s="103"/>
      <c r="J275" s="21"/>
    </row>
    <row r="276" spans="6:10" ht="13.8" x14ac:dyDescent="0.25">
      <c r="F276" s="321"/>
      <c r="G276" s="45"/>
      <c r="H276" s="45"/>
      <c r="I276" s="103"/>
      <c r="J276" s="21"/>
    </row>
    <row r="277" spans="6:10" ht="13.8" x14ac:dyDescent="0.25">
      <c r="F277" s="321"/>
      <c r="G277" s="45"/>
      <c r="H277" s="45"/>
      <c r="I277" s="103"/>
      <c r="J277" s="21"/>
    </row>
    <row r="278" spans="6:10" ht="13.8" x14ac:dyDescent="0.25">
      <c r="F278" s="321"/>
      <c r="G278" s="45"/>
      <c r="H278" s="45"/>
      <c r="I278" s="103"/>
      <c r="J278" s="21"/>
    </row>
    <row r="279" spans="6:10" ht="13.8" x14ac:dyDescent="0.25">
      <c r="F279" s="321"/>
      <c r="G279" s="45"/>
      <c r="H279" s="45"/>
      <c r="I279" s="103"/>
      <c r="J279" s="21"/>
    </row>
    <row r="280" spans="6:10" ht="13.8" x14ac:dyDescent="0.25">
      <c r="F280" s="321"/>
      <c r="G280" s="45"/>
      <c r="H280" s="45"/>
      <c r="I280" s="103"/>
      <c r="J280" s="21"/>
    </row>
    <row r="281" spans="6:10" ht="13.8" x14ac:dyDescent="0.25">
      <c r="F281" s="321"/>
      <c r="G281" s="45"/>
      <c r="H281" s="45"/>
      <c r="I281" s="103"/>
      <c r="J281" s="21"/>
    </row>
    <row r="282" spans="6:10" ht="13.8" x14ac:dyDescent="0.25">
      <c r="F282" s="321"/>
      <c r="G282" s="45"/>
      <c r="H282" s="45"/>
      <c r="I282" s="103"/>
      <c r="J282" s="21"/>
    </row>
    <row r="283" spans="6:10" ht="13.8" x14ac:dyDescent="0.25">
      <c r="F283" s="321"/>
      <c r="G283" s="45"/>
      <c r="H283" s="45"/>
      <c r="I283" s="103"/>
      <c r="J283" s="21"/>
    </row>
    <row r="284" spans="6:10" ht="13.8" x14ac:dyDescent="0.25">
      <c r="F284" s="321"/>
      <c r="G284" s="45"/>
      <c r="H284" s="45"/>
      <c r="I284" s="103"/>
      <c r="J284" s="21"/>
    </row>
    <row r="285" spans="6:10" ht="13.8" x14ac:dyDescent="0.25">
      <c r="F285" s="321"/>
      <c r="G285" s="45"/>
      <c r="H285" s="45"/>
      <c r="I285" s="103"/>
      <c r="J285" s="21"/>
    </row>
    <row r="286" spans="6:10" ht="13.8" x14ac:dyDescent="0.25">
      <c r="F286" s="321"/>
      <c r="G286" s="45"/>
      <c r="H286" s="45"/>
      <c r="I286" s="103"/>
      <c r="J286" s="21"/>
    </row>
    <row r="287" spans="6:10" ht="13.8" x14ac:dyDescent="0.25">
      <c r="F287" s="321"/>
      <c r="G287" s="45"/>
      <c r="H287" s="45"/>
      <c r="I287" s="103"/>
      <c r="J287" s="21"/>
    </row>
    <row r="288" spans="6:10" ht="13.8" x14ac:dyDescent="0.25">
      <c r="F288" s="321"/>
      <c r="G288" s="45"/>
      <c r="H288" s="45"/>
      <c r="I288" s="103"/>
      <c r="J288" s="21"/>
    </row>
    <row r="289" spans="6:10" ht="13.8" x14ac:dyDescent="0.25">
      <c r="F289" s="321"/>
      <c r="G289" s="45"/>
      <c r="H289" s="45"/>
      <c r="I289" s="103"/>
      <c r="J289" s="21"/>
    </row>
    <row r="290" spans="6:10" ht="13.8" x14ac:dyDescent="0.25">
      <c r="F290" s="321"/>
      <c r="G290" s="45"/>
      <c r="H290" s="45"/>
      <c r="I290" s="103"/>
      <c r="J290" s="21"/>
    </row>
    <row r="291" spans="6:10" ht="13.8" x14ac:dyDescent="0.25">
      <c r="F291" s="321"/>
      <c r="G291" s="45"/>
      <c r="H291" s="45"/>
      <c r="I291" s="103"/>
      <c r="J291" s="21"/>
    </row>
    <row r="292" spans="6:10" ht="13.8" x14ac:dyDescent="0.25">
      <c r="F292" s="321"/>
      <c r="G292" s="45"/>
      <c r="H292" s="45"/>
      <c r="I292" s="103"/>
      <c r="J292" s="21"/>
    </row>
    <row r="293" spans="6:10" ht="13.8" x14ac:dyDescent="0.25">
      <c r="F293" s="321"/>
      <c r="G293" s="45"/>
      <c r="H293" s="45"/>
      <c r="I293" s="103"/>
      <c r="J293" s="21"/>
    </row>
    <row r="294" spans="6:10" ht="13.8" x14ac:dyDescent="0.25">
      <c r="F294" s="321"/>
      <c r="G294" s="45"/>
      <c r="H294" s="45"/>
      <c r="I294" s="103"/>
      <c r="J294" s="21"/>
    </row>
    <row r="295" spans="6:10" ht="13.8" x14ac:dyDescent="0.25">
      <c r="F295" s="321"/>
      <c r="G295" s="45"/>
      <c r="H295" s="45"/>
      <c r="I295" s="103"/>
      <c r="J295" s="21"/>
    </row>
    <row r="296" spans="6:10" ht="13.8" x14ac:dyDescent="0.25">
      <c r="F296" s="321"/>
      <c r="G296" s="45"/>
      <c r="H296" s="45"/>
      <c r="I296" s="103"/>
      <c r="J296" s="21"/>
    </row>
    <row r="297" spans="6:10" ht="13.8" x14ac:dyDescent="0.25">
      <c r="F297" s="321"/>
      <c r="G297" s="45"/>
      <c r="H297" s="45"/>
      <c r="I297" s="103"/>
      <c r="J297" s="21"/>
    </row>
    <row r="298" spans="6:10" ht="13.8" x14ac:dyDescent="0.25">
      <c r="F298" s="321"/>
      <c r="G298" s="45"/>
      <c r="H298" s="45"/>
      <c r="I298" s="103"/>
      <c r="J298" s="21"/>
    </row>
    <row r="299" spans="6:10" ht="13.8" x14ac:dyDescent="0.25">
      <c r="F299" s="321"/>
      <c r="G299" s="45"/>
      <c r="H299" s="45"/>
      <c r="I299" s="103"/>
      <c r="J299" s="21"/>
    </row>
    <row r="300" spans="6:10" ht="13.8" x14ac:dyDescent="0.25">
      <c r="F300" s="321"/>
      <c r="G300" s="45"/>
      <c r="H300" s="45"/>
      <c r="I300" s="103"/>
      <c r="J300" s="21"/>
    </row>
    <row r="301" spans="6:10" ht="13.8" x14ac:dyDescent="0.25">
      <c r="F301" s="321"/>
      <c r="G301" s="45"/>
      <c r="H301" s="45"/>
      <c r="I301" s="103"/>
      <c r="J301" s="21"/>
    </row>
    <row r="302" spans="6:10" ht="13.8" x14ac:dyDescent="0.25">
      <c r="F302" s="321"/>
      <c r="G302" s="45"/>
      <c r="H302" s="45"/>
      <c r="I302" s="103"/>
      <c r="J302" s="21"/>
    </row>
    <row r="303" spans="6:10" ht="13.8" x14ac:dyDescent="0.25">
      <c r="F303" s="321"/>
      <c r="G303" s="45"/>
      <c r="H303" s="45"/>
      <c r="I303" s="103"/>
      <c r="J303" s="21"/>
    </row>
    <row r="304" spans="6:10" ht="13.8" x14ac:dyDescent="0.25">
      <c r="F304" s="321"/>
      <c r="G304" s="45"/>
      <c r="H304" s="45"/>
      <c r="I304" s="103"/>
      <c r="J304" s="21"/>
    </row>
    <row r="305" spans="6:10" ht="13.8" x14ac:dyDescent="0.25">
      <c r="F305" s="321"/>
      <c r="G305" s="45"/>
      <c r="H305" s="45"/>
      <c r="I305" s="103"/>
      <c r="J305" s="21"/>
    </row>
    <row r="306" spans="6:10" ht="13.8" x14ac:dyDescent="0.25">
      <c r="F306" s="321"/>
      <c r="G306" s="45"/>
      <c r="H306" s="45"/>
      <c r="I306" s="103"/>
      <c r="J306" s="21"/>
    </row>
    <row r="307" spans="6:10" ht="13.8" x14ac:dyDescent="0.25">
      <c r="F307" s="321"/>
      <c r="G307" s="45"/>
      <c r="H307" s="45"/>
      <c r="I307" s="103"/>
      <c r="J307" s="21"/>
    </row>
    <row r="308" spans="6:10" ht="13.8" x14ac:dyDescent="0.25">
      <c r="F308" s="321"/>
      <c r="G308" s="45"/>
      <c r="H308" s="45"/>
      <c r="I308" s="103"/>
      <c r="J308" s="21"/>
    </row>
    <row r="309" spans="6:10" ht="13.8" x14ac:dyDescent="0.25">
      <c r="F309" s="321"/>
      <c r="G309" s="45"/>
      <c r="H309" s="45"/>
      <c r="I309" s="103"/>
      <c r="J309" s="21"/>
    </row>
    <row r="310" spans="6:10" ht="13.8" x14ac:dyDescent="0.25">
      <c r="F310" s="321"/>
      <c r="G310" s="45"/>
      <c r="H310" s="45"/>
      <c r="I310" s="103"/>
      <c r="J310" s="21"/>
    </row>
    <row r="311" spans="6:10" ht="13.8" x14ac:dyDescent="0.25">
      <c r="F311" s="321"/>
      <c r="G311" s="45"/>
      <c r="H311" s="45"/>
      <c r="I311" s="103"/>
      <c r="J311" s="21"/>
    </row>
    <row r="312" spans="6:10" ht="13.8" x14ac:dyDescent="0.25">
      <c r="F312" s="321"/>
      <c r="G312" s="45"/>
      <c r="H312" s="45"/>
      <c r="I312" s="103"/>
      <c r="J312" s="21"/>
    </row>
    <row r="313" spans="6:10" ht="13.8" x14ac:dyDescent="0.25">
      <c r="F313" s="321"/>
      <c r="G313" s="45"/>
      <c r="H313" s="45"/>
      <c r="I313" s="103"/>
      <c r="J313" s="21"/>
    </row>
    <row r="314" spans="6:10" ht="13.8" x14ac:dyDescent="0.25">
      <c r="F314" s="321"/>
      <c r="G314" s="45"/>
      <c r="H314" s="45"/>
      <c r="I314" s="103"/>
      <c r="J314" s="21"/>
    </row>
    <row r="315" spans="6:10" ht="13.8" x14ac:dyDescent="0.25">
      <c r="F315" s="321"/>
      <c r="G315" s="45"/>
      <c r="H315" s="45"/>
      <c r="I315" s="103"/>
      <c r="J315" s="21"/>
    </row>
    <row r="316" spans="6:10" ht="13.8" x14ac:dyDescent="0.25">
      <c r="F316" s="321"/>
      <c r="G316" s="45"/>
      <c r="H316" s="45"/>
      <c r="I316" s="103"/>
      <c r="J316" s="21"/>
    </row>
    <row r="317" spans="6:10" ht="13.8" x14ac:dyDescent="0.25">
      <c r="F317" s="321"/>
      <c r="G317" s="45"/>
      <c r="H317" s="45"/>
      <c r="I317" s="103"/>
      <c r="J317" s="21"/>
    </row>
    <row r="318" spans="6:10" ht="13.8" x14ac:dyDescent="0.25">
      <c r="F318" s="321"/>
      <c r="G318" s="45"/>
      <c r="H318" s="45"/>
      <c r="I318" s="103"/>
      <c r="J318" s="21"/>
    </row>
    <row r="319" spans="6:10" ht="13.8" x14ac:dyDescent="0.25">
      <c r="F319" s="321"/>
      <c r="G319" s="45"/>
      <c r="H319" s="45"/>
      <c r="I319" s="103"/>
      <c r="J319" s="21"/>
    </row>
    <row r="320" spans="6:10" ht="13.8" x14ac:dyDescent="0.25">
      <c r="F320" s="321"/>
      <c r="G320" s="45"/>
      <c r="H320" s="45"/>
      <c r="I320" s="103"/>
      <c r="J320" s="21"/>
    </row>
    <row r="321" spans="6:10" ht="13.8" x14ac:dyDescent="0.25">
      <c r="F321" s="321"/>
      <c r="G321" s="45"/>
      <c r="H321" s="45"/>
      <c r="I321" s="103"/>
      <c r="J321" s="21"/>
    </row>
    <row r="322" spans="6:10" ht="13.8" x14ac:dyDescent="0.25">
      <c r="F322" s="321"/>
      <c r="G322" s="45"/>
      <c r="H322" s="45"/>
      <c r="I322" s="103"/>
      <c r="J322" s="21"/>
    </row>
    <row r="323" spans="6:10" ht="13.8" x14ac:dyDescent="0.25">
      <c r="F323" s="321"/>
      <c r="G323" s="45"/>
      <c r="H323" s="45"/>
      <c r="I323" s="103"/>
      <c r="J323" s="21"/>
    </row>
    <row r="324" spans="6:10" ht="13.8" x14ac:dyDescent="0.25">
      <c r="F324" s="321"/>
      <c r="G324" s="45"/>
      <c r="H324" s="45"/>
      <c r="I324" s="103"/>
      <c r="J324" s="21"/>
    </row>
    <row r="325" spans="6:10" ht="13.8" x14ac:dyDescent="0.25">
      <c r="F325" s="321"/>
      <c r="G325" s="45"/>
      <c r="H325" s="45"/>
      <c r="I325" s="103"/>
      <c r="J325" s="21"/>
    </row>
    <row r="326" spans="6:10" ht="13.8" x14ac:dyDescent="0.25">
      <c r="F326" s="321"/>
      <c r="G326" s="45"/>
      <c r="H326" s="45"/>
      <c r="I326" s="103"/>
      <c r="J326" s="21"/>
    </row>
    <row r="327" spans="6:10" ht="13.8" x14ac:dyDescent="0.25">
      <c r="F327" s="321"/>
      <c r="G327" s="45"/>
      <c r="H327" s="45"/>
      <c r="I327" s="103"/>
      <c r="J327" s="21"/>
    </row>
    <row r="328" spans="6:10" ht="13.8" x14ac:dyDescent="0.25">
      <c r="F328" s="321"/>
      <c r="G328" s="45"/>
      <c r="H328" s="45"/>
      <c r="I328" s="103"/>
      <c r="J328" s="21"/>
    </row>
    <row r="329" spans="6:10" ht="13.8" x14ac:dyDescent="0.25">
      <c r="F329" s="321"/>
      <c r="G329" s="45"/>
      <c r="H329" s="45"/>
      <c r="I329" s="103"/>
      <c r="J329" s="21"/>
    </row>
    <row r="330" spans="6:10" ht="13.8" x14ac:dyDescent="0.25">
      <c r="F330" s="321"/>
      <c r="G330" s="45"/>
      <c r="H330" s="45"/>
      <c r="I330" s="103"/>
      <c r="J330" s="21"/>
    </row>
    <row r="331" spans="6:10" ht="13.8" x14ac:dyDescent="0.25">
      <c r="F331" s="321"/>
      <c r="G331" s="45"/>
      <c r="H331" s="45"/>
      <c r="I331" s="103"/>
      <c r="J331" s="21"/>
    </row>
    <row r="332" spans="6:10" ht="13.8" x14ac:dyDescent="0.25">
      <c r="F332" s="321"/>
      <c r="G332" s="45"/>
      <c r="H332" s="45"/>
      <c r="I332" s="103"/>
      <c r="J332" s="21"/>
    </row>
    <row r="333" spans="6:10" ht="13.8" x14ac:dyDescent="0.25">
      <c r="F333" s="321"/>
      <c r="G333" s="45"/>
      <c r="H333" s="45"/>
      <c r="I333" s="103"/>
      <c r="J333" s="21"/>
    </row>
    <row r="334" spans="6:10" ht="13.8" x14ac:dyDescent="0.25">
      <c r="F334" s="321"/>
      <c r="G334" s="45"/>
      <c r="H334" s="45"/>
      <c r="I334" s="103"/>
      <c r="J334" s="21"/>
    </row>
    <row r="335" spans="6:10" ht="13.8" x14ac:dyDescent="0.25">
      <c r="F335" s="321"/>
      <c r="G335" s="45"/>
      <c r="H335" s="45"/>
      <c r="I335" s="103"/>
      <c r="J335" s="21"/>
    </row>
    <row r="336" spans="6:10" ht="13.8" x14ac:dyDescent="0.25">
      <c r="F336" s="321"/>
      <c r="G336" s="45"/>
      <c r="H336" s="45"/>
      <c r="I336" s="103"/>
      <c r="J336" s="21"/>
    </row>
    <row r="337" spans="6:10" ht="13.8" x14ac:dyDescent="0.25">
      <c r="F337" s="321"/>
      <c r="G337" s="45"/>
      <c r="H337" s="45"/>
      <c r="I337" s="103"/>
      <c r="J337" s="21"/>
    </row>
    <row r="338" spans="6:10" ht="13.8" x14ac:dyDescent="0.25">
      <c r="F338" s="321"/>
      <c r="G338" s="45"/>
      <c r="H338" s="45"/>
      <c r="I338" s="103"/>
      <c r="J338" s="21"/>
    </row>
    <row r="339" spans="6:10" ht="13.8" x14ac:dyDescent="0.25">
      <c r="F339" s="321"/>
      <c r="G339" s="45"/>
      <c r="H339" s="45"/>
      <c r="I339" s="103"/>
      <c r="J339" s="21"/>
    </row>
    <row r="340" spans="6:10" ht="13.8" x14ac:dyDescent="0.25">
      <c r="F340" s="321"/>
      <c r="G340" s="45"/>
      <c r="H340" s="45"/>
      <c r="I340" s="103"/>
      <c r="J340" s="21"/>
    </row>
    <row r="341" spans="6:10" ht="13.8" x14ac:dyDescent="0.25">
      <c r="F341" s="321"/>
      <c r="G341" s="45"/>
      <c r="H341" s="45"/>
      <c r="I341" s="103"/>
      <c r="J341" s="21"/>
    </row>
    <row r="342" spans="6:10" ht="13.8" x14ac:dyDescent="0.25">
      <c r="F342" s="321"/>
      <c r="G342" s="45"/>
      <c r="H342" s="45"/>
      <c r="I342" s="103"/>
      <c r="J342" s="21"/>
    </row>
    <row r="343" spans="6:10" ht="13.8" x14ac:dyDescent="0.25">
      <c r="F343" s="321"/>
      <c r="G343" s="45"/>
      <c r="H343" s="45"/>
      <c r="I343" s="103"/>
      <c r="J343" s="21"/>
    </row>
    <row r="344" spans="6:10" ht="13.8" x14ac:dyDescent="0.25">
      <c r="F344" s="321"/>
      <c r="G344" s="45"/>
      <c r="H344" s="45"/>
      <c r="I344" s="103"/>
      <c r="J344" s="21"/>
    </row>
    <row r="345" spans="6:10" ht="13.8" x14ac:dyDescent="0.25">
      <c r="F345" s="321"/>
      <c r="G345" s="45"/>
      <c r="H345" s="45"/>
      <c r="I345" s="103"/>
      <c r="J345" s="21"/>
    </row>
    <row r="346" spans="6:10" ht="13.8" x14ac:dyDescent="0.25">
      <c r="F346" s="321"/>
      <c r="G346" s="45"/>
      <c r="H346" s="45"/>
      <c r="I346" s="103"/>
      <c r="J346" s="21"/>
    </row>
    <row r="347" spans="6:10" ht="13.8" x14ac:dyDescent="0.25">
      <c r="F347" s="321"/>
      <c r="G347" s="45"/>
      <c r="H347" s="45"/>
      <c r="I347" s="103"/>
      <c r="J347" s="21"/>
    </row>
    <row r="348" spans="6:10" ht="13.8" x14ac:dyDescent="0.25">
      <c r="F348" s="321"/>
      <c r="G348" s="45"/>
      <c r="H348" s="45"/>
      <c r="I348" s="103"/>
      <c r="J348" s="21"/>
    </row>
    <row r="349" spans="6:10" ht="13.8" x14ac:dyDescent="0.25">
      <c r="F349" s="321"/>
      <c r="G349" s="45"/>
      <c r="H349" s="45"/>
      <c r="I349" s="103"/>
      <c r="J349" s="21"/>
    </row>
    <row r="350" spans="6:10" ht="13.8" x14ac:dyDescent="0.25">
      <c r="F350" s="321"/>
      <c r="G350" s="45"/>
      <c r="H350" s="45"/>
      <c r="I350" s="103"/>
      <c r="J350" s="21"/>
    </row>
    <row r="351" spans="6:10" ht="13.8" x14ac:dyDescent="0.25">
      <c r="F351" s="321"/>
      <c r="G351" s="45"/>
      <c r="H351" s="45"/>
      <c r="I351" s="103"/>
      <c r="J351" s="21"/>
    </row>
    <row r="352" spans="6:10" ht="13.8" x14ac:dyDescent="0.25">
      <c r="F352" s="321"/>
      <c r="G352" s="45"/>
      <c r="H352" s="45"/>
      <c r="I352" s="103"/>
      <c r="J352" s="21"/>
    </row>
    <row r="353" spans="6:10" ht="13.8" x14ac:dyDescent="0.25">
      <c r="F353" s="321"/>
      <c r="G353" s="45"/>
      <c r="H353" s="45"/>
      <c r="I353" s="103"/>
      <c r="J353" s="21"/>
    </row>
    <row r="354" spans="6:10" ht="13.8" x14ac:dyDescent="0.25">
      <c r="F354" s="321"/>
      <c r="G354" s="45"/>
      <c r="H354" s="45"/>
      <c r="I354" s="103"/>
      <c r="J354" s="21"/>
    </row>
    <row r="355" spans="6:10" ht="13.8" x14ac:dyDescent="0.25">
      <c r="F355" s="321"/>
      <c r="G355" s="45"/>
      <c r="H355" s="45"/>
      <c r="I355" s="103"/>
      <c r="J355" s="21"/>
    </row>
    <row r="356" spans="6:10" ht="13.8" x14ac:dyDescent="0.25">
      <c r="F356" s="321"/>
      <c r="G356" s="45"/>
      <c r="H356" s="45"/>
      <c r="I356" s="103"/>
      <c r="J356" s="21"/>
    </row>
    <row r="357" spans="6:10" ht="13.8" x14ac:dyDescent="0.25">
      <c r="F357" s="321"/>
      <c r="G357" s="45"/>
      <c r="H357" s="45"/>
      <c r="I357" s="103"/>
      <c r="J357" s="21"/>
    </row>
    <row r="358" spans="6:10" ht="13.8" x14ac:dyDescent="0.25">
      <c r="F358" s="321"/>
      <c r="G358" s="45"/>
      <c r="H358" s="45"/>
      <c r="I358" s="103"/>
      <c r="J358" s="21"/>
    </row>
    <row r="359" spans="6:10" ht="13.8" x14ac:dyDescent="0.25">
      <c r="F359" s="321"/>
      <c r="G359" s="45"/>
      <c r="H359" s="45"/>
      <c r="I359" s="103"/>
      <c r="J359" s="21"/>
    </row>
    <row r="360" spans="6:10" ht="13.8" x14ac:dyDescent="0.25">
      <c r="F360" s="321"/>
      <c r="G360" s="45"/>
      <c r="H360" s="45"/>
      <c r="I360" s="103"/>
      <c r="J360" s="21"/>
    </row>
    <row r="361" spans="6:10" ht="13.8" x14ac:dyDescent="0.25">
      <c r="F361" s="321"/>
      <c r="G361" s="45"/>
      <c r="H361" s="45"/>
      <c r="I361" s="103"/>
      <c r="J361" s="21"/>
    </row>
    <row r="362" spans="6:10" ht="13.8" x14ac:dyDescent="0.25">
      <c r="F362" s="321"/>
      <c r="G362" s="45"/>
      <c r="H362" s="45"/>
      <c r="I362" s="103"/>
      <c r="J362" s="21"/>
    </row>
    <row r="363" spans="6:10" ht="13.8" x14ac:dyDescent="0.25">
      <c r="F363" s="321"/>
      <c r="G363" s="45"/>
      <c r="H363" s="45"/>
      <c r="I363" s="103"/>
      <c r="J363" s="21"/>
    </row>
    <row r="364" spans="6:10" ht="13.8" x14ac:dyDescent="0.25">
      <c r="F364" s="321"/>
      <c r="G364" s="45"/>
      <c r="H364" s="45"/>
      <c r="I364" s="103"/>
      <c r="J364" s="21"/>
    </row>
    <row r="365" spans="6:10" ht="13.8" x14ac:dyDescent="0.25">
      <c r="F365" s="321"/>
      <c r="G365" s="45"/>
      <c r="H365" s="45"/>
      <c r="I365" s="103"/>
      <c r="J365" s="21"/>
    </row>
    <row r="366" spans="6:10" ht="13.8" x14ac:dyDescent="0.25">
      <c r="F366" s="321"/>
      <c r="G366" s="45"/>
      <c r="H366" s="45"/>
      <c r="I366" s="103"/>
      <c r="J366" s="21"/>
    </row>
    <row r="367" spans="6:10" ht="13.8" x14ac:dyDescent="0.25">
      <c r="F367" s="321"/>
      <c r="G367" s="45"/>
      <c r="H367" s="45"/>
      <c r="I367" s="103"/>
      <c r="J367" s="21"/>
    </row>
    <row r="368" spans="6:10" ht="13.8" x14ac:dyDescent="0.25">
      <c r="F368" s="321"/>
      <c r="G368" s="45"/>
      <c r="H368" s="45"/>
      <c r="I368" s="103"/>
      <c r="J368" s="21"/>
    </row>
    <row r="369" spans="6:10" ht="13.8" x14ac:dyDescent="0.25">
      <c r="F369" s="321"/>
      <c r="G369" s="45"/>
      <c r="H369" s="45"/>
      <c r="I369" s="103"/>
      <c r="J369" s="21"/>
    </row>
    <row r="370" spans="6:10" ht="13.8" x14ac:dyDescent="0.25">
      <c r="F370" s="321"/>
      <c r="G370" s="45"/>
      <c r="H370" s="45"/>
      <c r="I370" s="103"/>
      <c r="J370" s="21"/>
    </row>
    <row r="371" spans="6:10" ht="13.8" x14ac:dyDescent="0.25">
      <c r="F371" s="321"/>
      <c r="G371" s="45"/>
      <c r="H371" s="45"/>
      <c r="I371" s="103"/>
      <c r="J371" s="21"/>
    </row>
    <row r="372" spans="6:10" ht="13.8" x14ac:dyDescent="0.25">
      <c r="F372" s="321"/>
      <c r="G372" s="45"/>
      <c r="H372" s="45"/>
      <c r="I372" s="103"/>
      <c r="J372" s="21"/>
    </row>
    <row r="373" spans="6:10" ht="13.8" x14ac:dyDescent="0.25">
      <c r="F373" s="321"/>
      <c r="G373" s="45"/>
      <c r="H373" s="45"/>
      <c r="I373" s="103"/>
      <c r="J373" s="21"/>
    </row>
    <row r="374" spans="6:10" ht="13.8" x14ac:dyDescent="0.25">
      <c r="F374" s="321"/>
      <c r="G374" s="45"/>
      <c r="H374" s="45"/>
      <c r="I374" s="103"/>
      <c r="J374" s="21"/>
    </row>
    <row r="375" spans="6:10" ht="13.8" x14ac:dyDescent="0.25">
      <c r="F375" s="321"/>
      <c r="G375" s="45"/>
      <c r="H375" s="45"/>
      <c r="I375" s="103"/>
      <c r="J375" s="21"/>
    </row>
    <row r="376" spans="6:10" ht="13.8" x14ac:dyDescent="0.25">
      <c r="F376" s="321"/>
      <c r="G376" s="45"/>
      <c r="H376" s="45"/>
      <c r="I376" s="103"/>
      <c r="J376" s="21"/>
    </row>
    <row r="377" spans="6:10" ht="13.8" x14ac:dyDescent="0.25">
      <c r="F377" s="321"/>
      <c r="G377" s="45"/>
      <c r="H377" s="45"/>
      <c r="I377" s="103"/>
      <c r="J377" s="21"/>
    </row>
    <row r="378" spans="6:10" ht="13.8" x14ac:dyDescent="0.25">
      <c r="F378" s="321"/>
      <c r="G378" s="45"/>
      <c r="H378" s="45"/>
      <c r="I378" s="103"/>
      <c r="J378" s="21"/>
    </row>
    <row r="379" spans="6:10" ht="13.8" x14ac:dyDescent="0.25">
      <c r="F379" s="321"/>
      <c r="G379" s="45"/>
      <c r="H379" s="45"/>
      <c r="I379" s="103"/>
      <c r="J379" s="21"/>
    </row>
    <row r="380" spans="6:10" ht="13.8" x14ac:dyDescent="0.25">
      <c r="F380" s="321"/>
      <c r="G380" s="45"/>
      <c r="H380" s="45"/>
      <c r="I380" s="103"/>
      <c r="J380" s="21"/>
    </row>
    <row r="381" spans="6:10" ht="13.8" x14ac:dyDescent="0.25">
      <c r="F381" s="321"/>
      <c r="G381" s="45"/>
      <c r="H381" s="45"/>
      <c r="I381" s="103"/>
      <c r="J381" s="21"/>
    </row>
    <row r="382" spans="6:10" ht="13.8" x14ac:dyDescent="0.25">
      <c r="F382" s="321"/>
      <c r="G382" s="45"/>
      <c r="H382" s="45"/>
      <c r="I382" s="103"/>
      <c r="J382" s="21"/>
    </row>
    <row r="383" spans="6:10" ht="13.8" x14ac:dyDescent="0.25">
      <c r="F383" s="321"/>
      <c r="G383" s="45"/>
      <c r="H383" s="45"/>
      <c r="I383" s="103"/>
      <c r="J383" s="21"/>
    </row>
    <row r="384" spans="6:10" ht="13.8" x14ac:dyDescent="0.25">
      <c r="F384" s="321"/>
      <c r="G384" s="45"/>
      <c r="H384" s="45"/>
      <c r="I384" s="103"/>
      <c r="J384" s="21"/>
    </row>
    <row r="385" spans="6:10" ht="13.8" x14ac:dyDescent="0.25">
      <c r="F385" s="321"/>
      <c r="G385" s="45"/>
      <c r="H385" s="45"/>
      <c r="I385" s="103"/>
      <c r="J385" s="21"/>
    </row>
    <row r="386" spans="6:10" ht="13.8" x14ac:dyDescent="0.25">
      <c r="F386" s="321"/>
      <c r="G386" s="45"/>
      <c r="H386" s="45"/>
      <c r="I386" s="103"/>
      <c r="J386" s="21"/>
    </row>
    <row r="387" spans="6:10" ht="13.8" x14ac:dyDescent="0.25">
      <c r="F387" s="321"/>
      <c r="G387" s="45"/>
      <c r="H387" s="45"/>
      <c r="I387" s="103"/>
      <c r="J387" s="21"/>
    </row>
    <row r="388" spans="6:10" ht="13.8" x14ac:dyDescent="0.25">
      <c r="F388" s="321"/>
      <c r="G388" s="45"/>
      <c r="H388" s="45"/>
      <c r="I388" s="103"/>
      <c r="J388" s="21"/>
    </row>
    <row r="389" spans="6:10" ht="13.8" x14ac:dyDescent="0.25">
      <c r="F389" s="321"/>
      <c r="G389" s="45"/>
      <c r="H389" s="45"/>
      <c r="I389" s="103"/>
      <c r="J389" s="21"/>
    </row>
    <row r="390" spans="6:10" ht="13.8" x14ac:dyDescent="0.25">
      <c r="F390" s="321"/>
      <c r="G390" s="45"/>
      <c r="H390" s="45"/>
      <c r="I390" s="103"/>
      <c r="J390" s="21"/>
    </row>
    <row r="391" spans="6:10" ht="13.8" x14ac:dyDescent="0.25">
      <c r="F391" s="321"/>
      <c r="G391" s="45"/>
      <c r="H391" s="45"/>
      <c r="I391" s="103"/>
      <c r="J391" s="21"/>
    </row>
    <row r="392" spans="6:10" ht="13.8" x14ac:dyDescent="0.25">
      <c r="F392" s="321"/>
      <c r="G392" s="45"/>
      <c r="H392" s="45"/>
      <c r="I392" s="103"/>
      <c r="J392" s="21"/>
    </row>
    <row r="393" spans="6:10" ht="13.8" x14ac:dyDescent="0.25">
      <c r="F393" s="321"/>
      <c r="G393" s="45"/>
      <c r="H393" s="45"/>
      <c r="I393" s="103"/>
      <c r="J393" s="21"/>
    </row>
    <row r="394" spans="6:10" ht="13.8" x14ac:dyDescent="0.25">
      <c r="F394" s="321"/>
      <c r="G394" s="45"/>
      <c r="H394" s="45"/>
      <c r="I394" s="103"/>
      <c r="J394" s="21"/>
    </row>
    <row r="395" spans="6:10" ht="13.8" x14ac:dyDescent="0.25">
      <c r="F395" s="321"/>
      <c r="G395" s="45"/>
      <c r="H395" s="45"/>
      <c r="I395" s="103"/>
      <c r="J395" s="21"/>
    </row>
    <row r="396" spans="6:10" ht="13.8" x14ac:dyDescent="0.25">
      <c r="F396" s="321"/>
      <c r="G396" s="45"/>
      <c r="H396" s="45"/>
      <c r="I396" s="103"/>
      <c r="J396" s="21"/>
    </row>
    <row r="397" spans="6:10" ht="13.8" x14ac:dyDescent="0.25">
      <c r="F397" s="321"/>
      <c r="G397" s="45"/>
      <c r="H397" s="45"/>
      <c r="I397" s="103"/>
      <c r="J397" s="21"/>
    </row>
    <row r="398" spans="6:10" ht="13.8" x14ac:dyDescent="0.25">
      <c r="F398" s="321"/>
      <c r="G398" s="45"/>
      <c r="H398" s="45"/>
      <c r="I398" s="103"/>
      <c r="J398" s="21"/>
    </row>
    <row r="399" spans="6:10" ht="13.8" x14ac:dyDescent="0.25">
      <c r="F399" s="321"/>
      <c r="G399" s="45"/>
      <c r="H399" s="45"/>
      <c r="I399" s="103"/>
      <c r="J399" s="21"/>
    </row>
    <row r="400" spans="6:10" ht="13.8" x14ac:dyDescent="0.25">
      <c r="F400" s="321"/>
      <c r="G400" s="45"/>
      <c r="H400" s="45"/>
      <c r="I400" s="103"/>
      <c r="J400" s="21"/>
    </row>
    <row r="401" spans="6:10" ht="13.8" x14ac:dyDescent="0.25">
      <c r="F401" s="321"/>
      <c r="G401" s="45"/>
      <c r="H401" s="45"/>
      <c r="I401" s="103"/>
      <c r="J401" s="21"/>
    </row>
    <row r="402" spans="6:10" ht="13.8" x14ac:dyDescent="0.25">
      <c r="F402" s="321"/>
      <c r="G402" s="45"/>
      <c r="H402" s="45"/>
      <c r="I402" s="103"/>
      <c r="J402" s="21"/>
    </row>
    <row r="403" spans="6:10" ht="13.8" x14ac:dyDescent="0.25">
      <c r="F403" s="321"/>
      <c r="G403" s="45"/>
      <c r="H403" s="45"/>
      <c r="I403" s="103"/>
      <c r="J403" s="21"/>
    </row>
    <row r="404" spans="6:10" ht="13.8" x14ac:dyDescent="0.25">
      <c r="F404" s="321"/>
      <c r="G404" s="45"/>
      <c r="H404" s="45"/>
      <c r="I404" s="103"/>
      <c r="J404" s="21"/>
    </row>
    <row r="405" spans="6:10" ht="13.8" x14ac:dyDescent="0.25">
      <c r="F405" s="321"/>
      <c r="G405" s="45"/>
      <c r="H405" s="45"/>
      <c r="I405" s="103"/>
      <c r="J405" s="21"/>
    </row>
    <row r="406" spans="6:10" ht="13.8" x14ac:dyDescent="0.25">
      <c r="F406" s="321"/>
      <c r="G406" s="45"/>
      <c r="H406" s="45"/>
      <c r="I406" s="103"/>
      <c r="J406" s="21"/>
    </row>
    <row r="407" spans="6:10" ht="13.8" x14ac:dyDescent="0.25">
      <c r="F407" s="321"/>
      <c r="G407" s="45"/>
      <c r="H407" s="45"/>
      <c r="I407" s="103"/>
      <c r="J407" s="21"/>
    </row>
    <row r="408" spans="6:10" ht="13.8" x14ac:dyDescent="0.25">
      <c r="F408" s="321"/>
      <c r="G408" s="45"/>
      <c r="H408" s="45"/>
      <c r="I408" s="103"/>
      <c r="J408" s="21"/>
    </row>
    <row r="409" spans="6:10" ht="13.8" x14ac:dyDescent="0.25">
      <c r="F409" s="321"/>
      <c r="G409" s="45"/>
      <c r="H409" s="45"/>
      <c r="I409" s="103"/>
      <c r="J409" s="21"/>
    </row>
    <row r="410" spans="6:10" ht="13.8" x14ac:dyDescent="0.25">
      <c r="F410" s="321"/>
      <c r="G410" s="45"/>
      <c r="H410" s="45"/>
      <c r="I410" s="103"/>
      <c r="J410" s="21"/>
    </row>
    <row r="411" spans="6:10" ht="13.8" x14ac:dyDescent="0.25">
      <c r="F411" s="321"/>
      <c r="G411" s="45"/>
      <c r="H411" s="45"/>
      <c r="I411" s="103"/>
      <c r="J411" s="21"/>
    </row>
    <row r="412" spans="6:10" ht="13.8" x14ac:dyDescent="0.25">
      <c r="F412" s="321"/>
      <c r="G412" s="45"/>
      <c r="H412" s="45"/>
      <c r="I412" s="103"/>
      <c r="J412" s="21"/>
    </row>
    <row r="413" spans="6:10" ht="13.8" x14ac:dyDescent="0.25">
      <c r="F413" s="321"/>
      <c r="G413" s="45"/>
      <c r="H413" s="45"/>
      <c r="I413" s="103"/>
      <c r="J413" s="21"/>
    </row>
    <row r="414" spans="6:10" ht="13.8" x14ac:dyDescent="0.25">
      <c r="F414" s="321"/>
      <c r="G414" s="45"/>
      <c r="H414" s="45"/>
      <c r="I414" s="103"/>
      <c r="J414" s="21"/>
    </row>
    <row r="415" spans="6:10" ht="13.8" x14ac:dyDescent="0.25">
      <c r="F415" s="321"/>
      <c r="G415" s="45"/>
      <c r="H415" s="45"/>
      <c r="I415" s="103"/>
      <c r="J415" s="21"/>
    </row>
    <row r="416" spans="6:10" ht="13.8" x14ac:dyDescent="0.25">
      <c r="F416" s="321"/>
      <c r="G416" s="45"/>
      <c r="H416" s="45"/>
      <c r="I416" s="103"/>
      <c r="J416" s="21"/>
    </row>
    <row r="417" spans="6:10" ht="13.8" x14ac:dyDescent="0.25">
      <c r="F417" s="321"/>
      <c r="G417" s="45"/>
      <c r="H417" s="45"/>
      <c r="I417" s="103"/>
      <c r="J417" s="21"/>
    </row>
    <row r="418" spans="6:10" ht="13.8" x14ac:dyDescent="0.25">
      <c r="F418" s="321"/>
      <c r="G418" s="45"/>
      <c r="H418" s="45"/>
      <c r="I418" s="103"/>
      <c r="J418" s="21"/>
    </row>
    <row r="419" spans="6:10" ht="13.8" x14ac:dyDescent="0.25">
      <c r="F419" s="321"/>
      <c r="G419" s="45"/>
      <c r="H419" s="45"/>
      <c r="I419" s="103"/>
      <c r="J419" s="21"/>
    </row>
    <row r="420" spans="6:10" ht="13.8" x14ac:dyDescent="0.25">
      <c r="F420" s="321"/>
      <c r="G420" s="45"/>
      <c r="H420" s="45"/>
      <c r="I420" s="103"/>
      <c r="J420" s="21"/>
    </row>
    <row r="421" spans="6:10" ht="13.8" x14ac:dyDescent="0.25">
      <c r="F421" s="321"/>
      <c r="G421" s="45"/>
      <c r="H421" s="45"/>
      <c r="I421" s="103"/>
      <c r="J421" s="21"/>
    </row>
    <row r="422" spans="6:10" ht="13.8" x14ac:dyDescent="0.25">
      <c r="F422" s="321"/>
      <c r="G422" s="45"/>
      <c r="H422" s="45"/>
      <c r="I422" s="103"/>
      <c r="J422" s="21"/>
    </row>
    <row r="423" spans="6:10" ht="13.8" x14ac:dyDescent="0.25">
      <c r="F423" s="321"/>
      <c r="G423" s="45"/>
      <c r="H423" s="45"/>
      <c r="I423" s="103"/>
      <c r="J423" s="21"/>
    </row>
    <row r="424" spans="6:10" ht="13.8" x14ac:dyDescent="0.25">
      <c r="F424" s="321"/>
      <c r="G424" s="45"/>
      <c r="H424" s="45"/>
      <c r="I424" s="103"/>
      <c r="J424" s="21"/>
    </row>
    <row r="425" spans="6:10" ht="13.8" x14ac:dyDescent="0.25">
      <c r="F425" s="321"/>
      <c r="G425" s="45"/>
      <c r="H425" s="45"/>
      <c r="I425" s="103"/>
      <c r="J425" s="21"/>
    </row>
    <row r="426" spans="6:10" ht="13.8" x14ac:dyDescent="0.25">
      <c r="F426" s="321"/>
      <c r="G426" s="45"/>
      <c r="H426" s="45"/>
      <c r="I426" s="103"/>
      <c r="J426" s="21"/>
    </row>
    <row r="427" spans="6:10" ht="13.8" x14ac:dyDescent="0.25">
      <c r="F427" s="321"/>
      <c r="G427" s="45"/>
      <c r="H427" s="45"/>
      <c r="I427" s="103"/>
      <c r="J427" s="21"/>
    </row>
    <row r="428" spans="6:10" ht="13.8" x14ac:dyDescent="0.25">
      <c r="F428" s="321"/>
      <c r="G428" s="45"/>
      <c r="H428" s="45"/>
      <c r="I428" s="103"/>
      <c r="J428" s="21"/>
    </row>
    <row r="429" spans="6:10" ht="13.8" x14ac:dyDescent="0.25">
      <c r="F429" s="321"/>
      <c r="G429" s="45"/>
      <c r="H429" s="45"/>
      <c r="I429" s="103"/>
      <c r="J429" s="21"/>
    </row>
    <row r="430" spans="6:10" ht="13.8" x14ac:dyDescent="0.25">
      <c r="F430" s="321"/>
      <c r="G430" s="45"/>
      <c r="H430" s="45"/>
      <c r="I430" s="103"/>
      <c r="J430" s="21"/>
    </row>
    <row r="431" spans="6:10" ht="13.8" x14ac:dyDescent="0.25">
      <c r="F431" s="321"/>
      <c r="G431" s="45"/>
      <c r="H431" s="45"/>
      <c r="I431" s="103"/>
      <c r="J431" s="21"/>
    </row>
    <row r="432" spans="6:10" ht="13.8" x14ac:dyDescent="0.25">
      <c r="F432" s="321"/>
      <c r="G432" s="45"/>
      <c r="H432" s="45"/>
      <c r="I432" s="103"/>
      <c r="J432" s="21"/>
    </row>
    <row r="433" spans="6:10" ht="13.8" x14ac:dyDescent="0.25">
      <c r="F433" s="321"/>
      <c r="G433" s="45"/>
      <c r="H433" s="45"/>
      <c r="I433" s="103"/>
      <c r="J433" s="21"/>
    </row>
    <row r="434" spans="6:10" ht="13.8" x14ac:dyDescent="0.25">
      <c r="F434" s="321"/>
      <c r="G434" s="45"/>
      <c r="H434" s="45"/>
      <c r="I434" s="103"/>
      <c r="J434" s="21"/>
    </row>
    <row r="435" spans="6:10" ht="13.8" x14ac:dyDescent="0.25">
      <c r="F435" s="321"/>
      <c r="G435" s="45"/>
      <c r="H435" s="45"/>
      <c r="I435" s="103"/>
      <c r="J435" s="21"/>
    </row>
    <row r="436" spans="6:10" ht="13.8" x14ac:dyDescent="0.25">
      <c r="F436" s="321"/>
      <c r="G436" s="45"/>
      <c r="H436" s="45"/>
      <c r="I436" s="103"/>
      <c r="J436" s="21"/>
    </row>
    <row r="437" spans="6:10" ht="13.8" x14ac:dyDescent="0.25">
      <c r="F437" s="321"/>
      <c r="G437" s="45"/>
      <c r="H437" s="45"/>
      <c r="I437" s="103"/>
      <c r="J437" s="21"/>
    </row>
    <row r="438" spans="6:10" ht="13.8" x14ac:dyDescent="0.25">
      <c r="F438" s="321"/>
      <c r="G438" s="45"/>
      <c r="H438" s="45"/>
      <c r="I438" s="103"/>
      <c r="J438" s="21"/>
    </row>
    <row r="439" spans="6:10" ht="13.8" x14ac:dyDescent="0.25">
      <c r="F439" s="321"/>
      <c r="G439" s="45"/>
      <c r="H439" s="45"/>
      <c r="I439" s="103"/>
      <c r="J439" s="21"/>
    </row>
    <row r="440" spans="6:10" ht="13.8" x14ac:dyDescent="0.25">
      <c r="F440" s="321"/>
      <c r="G440" s="45"/>
      <c r="H440" s="45"/>
      <c r="I440" s="103"/>
      <c r="J440" s="21"/>
    </row>
    <row r="441" spans="6:10" ht="13.8" x14ac:dyDescent="0.25">
      <c r="F441" s="321"/>
      <c r="G441" s="45"/>
      <c r="H441" s="45"/>
      <c r="I441" s="103"/>
      <c r="J441" s="21"/>
    </row>
    <row r="442" spans="6:10" ht="13.8" x14ac:dyDescent="0.25">
      <c r="F442" s="321"/>
      <c r="G442" s="45"/>
      <c r="H442" s="45"/>
      <c r="I442" s="103"/>
      <c r="J442" s="21"/>
    </row>
    <row r="443" spans="6:10" ht="13.8" x14ac:dyDescent="0.25">
      <c r="F443" s="321"/>
      <c r="G443" s="45"/>
      <c r="H443" s="45"/>
      <c r="I443" s="103"/>
      <c r="J443" s="21"/>
    </row>
    <row r="444" spans="6:10" ht="13.8" x14ac:dyDescent="0.25">
      <c r="F444" s="321"/>
      <c r="G444" s="45"/>
      <c r="H444" s="45"/>
      <c r="I444" s="103"/>
      <c r="J444" s="21"/>
    </row>
    <row r="445" spans="6:10" ht="13.8" x14ac:dyDescent="0.25">
      <c r="F445" s="321"/>
      <c r="G445" s="45"/>
      <c r="H445" s="45"/>
      <c r="I445" s="103"/>
      <c r="J445" s="21"/>
    </row>
    <row r="446" spans="6:10" ht="13.8" x14ac:dyDescent="0.25">
      <c r="F446" s="321"/>
      <c r="G446" s="45"/>
      <c r="H446" s="45"/>
      <c r="I446" s="103"/>
      <c r="J446" s="21"/>
    </row>
    <row r="447" spans="6:10" ht="13.8" x14ac:dyDescent="0.25">
      <c r="F447" s="321"/>
      <c r="G447" s="45"/>
      <c r="H447" s="45"/>
      <c r="I447" s="103"/>
      <c r="J447" s="21"/>
    </row>
    <row r="448" spans="6:10" ht="13.8" x14ac:dyDescent="0.25">
      <c r="F448" s="321"/>
      <c r="G448" s="45"/>
      <c r="H448" s="45"/>
      <c r="I448" s="103"/>
      <c r="J448" s="21"/>
    </row>
    <row r="449" spans="6:10" ht="13.8" x14ac:dyDescent="0.25">
      <c r="F449" s="321"/>
      <c r="G449" s="45"/>
      <c r="H449" s="45"/>
      <c r="I449" s="103"/>
      <c r="J449" s="21"/>
    </row>
    <row r="450" spans="6:10" ht="13.8" x14ac:dyDescent="0.25">
      <c r="F450" s="321"/>
      <c r="G450" s="45"/>
      <c r="H450" s="45"/>
      <c r="I450" s="103"/>
      <c r="J450" s="21"/>
    </row>
    <row r="451" spans="6:10" ht="13.8" x14ac:dyDescent="0.25">
      <c r="F451" s="321"/>
      <c r="G451" s="45"/>
      <c r="H451" s="45"/>
      <c r="I451" s="103"/>
      <c r="J451" s="21"/>
    </row>
    <row r="452" spans="6:10" ht="13.8" x14ac:dyDescent="0.25">
      <c r="F452" s="321"/>
      <c r="G452" s="45"/>
      <c r="H452" s="45"/>
      <c r="I452" s="103"/>
      <c r="J452" s="21"/>
    </row>
    <row r="453" spans="6:10" ht="13.8" x14ac:dyDescent="0.25">
      <c r="F453" s="321"/>
      <c r="G453" s="45"/>
      <c r="H453" s="45"/>
      <c r="I453" s="103"/>
      <c r="J453" s="21"/>
    </row>
    <row r="454" spans="6:10" ht="13.8" x14ac:dyDescent="0.25">
      <c r="F454" s="321"/>
      <c r="G454" s="45"/>
      <c r="H454" s="45"/>
      <c r="I454" s="103"/>
      <c r="J454" s="21"/>
    </row>
    <row r="455" spans="6:10" ht="13.8" x14ac:dyDescent="0.25">
      <c r="F455" s="321"/>
      <c r="G455" s="45"/>
      <c r="H455" s="45"/>
      <c r="I455" s="103"/>
      <c r="J455" s="21"/>
    </row>
    <row r="456" spans="6:10" ht="13.8" x14ac:dyDescent="0.25">
      <c r="F456" s="321"/>
      <c r="G456" s="45"/>
      <c r="H456" s="45"/>
      <c r="I456" s="103"/>
      <c r="J456" s="21"/>
    </row>
    <row r="457" spans="6:10" ht="13.8" x14ac:dyDescent="0.25">
      <c r="F457" s="321"/>
      <c r="G457" s="45"/>
      <c r="H457" s="45"/>
      <c r="I457" s="103"/>
      <c r="J457" s="21"/>
    </row>
    <row r="458" spans="6:10" ht="13.8" x14ac:dyDescent="0.25">
      <c r="F458" s="321"/>
      <c r="G458" s="45"/>
      <c r="H458" s="45"/>
      <c r="I458" s="103"/>
      <c r="J458" s="21"/>
    </row>
    <row r="459" spans="6:10" ht="13.8" x14ac:dyDescent="0.25">
      <c r="F459" s="321"/>
      <c r="G459" s="45"/>
      <c r="H459" s="45"/>
      <c r="I459" s="103"/>
      <c r="J459" s="21"/>
    </row>
    <row r="460" spans="6:10" ht="13.8" x14ac:dyDescent="0.25">
      <c r="F460" s="321"/>
      <c r="G460" s="45"/>
      <c r="H460" s="45"/>
      <c r="I460" s="103"/>
      <c r="J460" s="21"/>
    </row>
    <row r="461" spans="6:10" ht="13.8" x14ac:dyDescent="0.25">
      <c r="F461" s="321"/>
      <c r="G461" s="45"/>
      <c r="H461" s="45"/>
      <c r="I461" s="103"/>
      <c r="J461" s="21"/>
    </row>
    <row r="462" spans="6:10" ht="13.8" x14ac:dyDescent="0.25">
      <c r="F462" s="321"/>
      <c r="G462" s="45"/>
      <c r="H462" s="45"/>
      <c r="I462" s="103"/>
      <c r="J462" s="21"/>
    </row>
    <row r="463" spans="6:10" ht="13.8" x14ac:dyDescent="0.25">
      <c r="F463" s="321"/>
      <c r="G463" s="45"/>
      <c r="H463" s="45"/>
      <c r="I463" s="103"/>
      <c r="J463" s="21"/>
    </row>
    <row r="464" spans="6:10" ht="13.8" x14ac:dyDescent="0.25">
      <c r="F464" s="321"/>
      <c r="G464" s="45"/>
      <c r="H464" s="45"/>
      <c r="I464" s="103"/>
      <c r="J464" s="21"/>
    </row>
    <row r="465" spans="6:10" ht="13.8" x14ac:dyDescent="0.25">
      <c r="F465" s="321"/>
      <c r="G465" s="45"/>
      <c r="H465" s="45"/>
      <c r="I465" s="103"/>
      <c r="J465" s="21"/>
    </row>
    <row r="466" spans="6:10" ht="13.8" x14ac:dyDescent="0.25">
      <c r="F466" s="321"/>
      <c r="G466" s="45"/>
      <c r="H466" s="45"/>
      <c r="I466" s="103"/>
      <c r="J466" s="21"/>
    </row>
    <row r="467" spans="6:10" ht="13.8" x14ac:dyDescent="0.25">
      <c r="F467" s="321"/>
      <c r="G467" s="45"/>
      <c r="H467" s="45"/>
      <c r="I467" s="103"/>
      <c r="J467" s="21"/>
    </row>
    <row r="468" spans="6:10" ht="13.8" x14ac:dyDescent="0.25">
      <c r="F468" s="321"/>
      <c r="G468" s="45"/>
      <c r="H468" s="45"/>
      <c r="I468" s="103"/>
      <c r="J468" s="21"/>
    </row>
    <row r="469" spans="6:10" ht="13.8" x14ac:dyDescent="0.25">
      <c r="F469" s="321"/>
      <c r="G469" s="45"/>
      <c r="H469" s="45"/>
      <c r="I469" s="103"/>
      <c r="J469" s="21"/>
    </row>
    <row r="470" spans="6:10" ht="13.8" x14ac:dyDescent="0.25">
      <c r="F470" s="321"/>
      <c r="G470" s="45"/>
      <c r="H470" s="45"/>
      <c r="I470" s="103"/>
      <c r="J470" s="21"/>
    </row>
    <row r="471" spans="6:10" ht="13.8" x14ac:dyDescent="0.25">
      <c r="F471" s="321"/>
      <c r="G471" s="45"/>
      <c r="H471" s="45"/>
      <c r="I471" s="103"/>
      <c r="J471" s="21"/>
    </row>
    <row r="472" spans="6:10" ht="13.8" x14ac:dyDescent="0.25">
      <c r="F472" s="321"/>
      <c r="G472" s="45"/>
      <c r="H472" s="45"/>
      <c r="I472" s="103"/>
      <c r="J472" s="21"/>
    </row>
    <row r="473" spans="6:10" ht="13.8" x14ac:dyDescent="0.25">
      <c r="F473" s="321"/>
      <c r="G473" s="45"/>
      <c r="H473" s="45"/>
      <c r="I473" s="103"/>
      <c r="J473" s="21"/>
    </row>
    <row r="474" spans="6:10" ht="13.8" x14ac:dyDescent="0.25">
      <c r="F474" s="321"/>
      <c r="G474" s="45"/>
      <c r="H474" s="45"/>
      <c r="I474" s="103"/>
      <c r="J474" s="21"/>
    </row>
    <row r="475" spans="6:10" ht="13.8" x14ac:dyDescent="0.25">
      <c r="F475" s="321"/>
      <c r="G475" s="45"/>
      <c r="H475" s="45"/>
      <c r="I475" s="103"/>
      <c r="J475" s="21"/>
    </row>
    <row r="476" spans="6:10" ht="13.8" x14ac:dyDescent="0.25">
      <c r="F476" s="321"/>
      <c r="G476" s="45"/>
      <c r="H476" s="45"/>
      <c r="I476" s="103"/>
      <c r="J476" s="21"/>
    </row>
    <row r="477" spans="6:10" ht="13.8" x14ac:dyDescent="0.25">
      <c r="F477" s="321"/>
      <c r="G477" s="45"/>
      <c r="H477" s="45"/>
      <c r="I477" s="103"/>
      <c r="J477" s="21"/>
    </row>
    <row r="478" spans="6:10" ht="13.8" x14ac:dyDescent="0.25">
      <c r="F478" s="321"/>
      <c r="G478" s="45"/>
      <c r="H478" s="45"/>
      <c r="I478" s="103"/>
      <c r="J478" s="21"/>
    </row>
    <row r="479" spans="6:10" ht="13.8" x14ac:dyDescent="0.25">
      <c r="F479" s="321"/>
      <c r="G479" s="45"/>
      <c r="H479" s="45"/>
      <c r="I479" s="103"/>
      <c r="J479" s="21"/>
    </row>
    <row r="480" spans="6:10" ht="13.8" x14ac:dyDescent="0.25">
      <c r="F480" s="321"/>
      <c r="G480" s="45"/>
      <c r="H480" s="45"/>
      <c r="I480" s="103"/>
      <c r="J480" s="21"/>
    </row>
    <row r="481" spans="6:10" ht="13.8" x14ac:dyDescent="0.25">
      <c r="F481" s="321"/>
      <c r="G481" s="45"/>
      <c r="H481" s="45"/>
      <c r="I481" s="103"/>
      <c r="J481" s="21"/>
    </row>
    <row r="482" spans="6:10" ht="13.8" x14ac:dyDescent="0.25">
      <c r="F482" s="321"/>
      <c r="G482" s="45"/>
      <c r="H482" s="45"/>
      <c r="I482" s="103"/>
      <c r="J482" s="21"/>
    </row>
    <row r="483" spans="6:10" ht="13.8" x14ac:dyDescent="0.25">
      <c r="F483" s="321"/>
      <c r="G483" s="45"/>
      <c r="H483" s="45"/>
      <c r="I483" s="103"/>
      <c r="J483" s="21"/>
    </row>
    <row r="484" spans="6:10" ht="13.8" x14ac:dyDescent="0.25">
      <c r="F484" s="321"/>
      <c r="G484" s="45"/>
      <c r="H484" s="45"/>
      <c r="I484" s="103"/>
      <c r="J484" s="21"/>
    </row>
    <row r="485" spans="6:10" ht="13.8" x14ac:dyDescent="0.25">
      <c r="F485" s="321"/>
      <c r="G485" s="45"/>
      <c r="H485" s="45"/>
      <c r="I485" s="103"/>
      <c r="J485" s="21"/>
    </row>
    <row r="486" spans="6:10" ht="13.8" x14ac:dyDescent="0.25">
      <c r="F486" s="321"/>
      <c r="G486" s="45"/>
      <c r="H486" s="45"/>
      <c r="I486" s="103"/>
      <c r="J486" s="21"/>
    </row>
    <row r="487" spans="6:10" ht="13.8" x14ac:dyDescent="0.25">
      <c r="F487" s="321"/>
      <c r="G487" s="45"/>
      <c r="H487" s="45"/>
      <c r="I487" s="103"/>
      <c r="J487" s="21"/>
    </row>
    <row r="488" spans="6:10" ht="13.8" x14ac:dyDescent="0.25">
      <c r="F488" s="321"/>
      <c r="G488" s="45"/>
      <c r="H488" s="45"/>
      <c r="I488" s="103"/>
      <c r="J488" s="21"/>
    </row>
    <row r="489" spans="6:10" ht="13.8" x14ac:dyDescent="0.25">
      <c r="F489" s="321"/>
      <c r="G489" s="45"/>
      <c r="H489" s="45"/>
      <c r="I489" s="103"/>
      <c r="J489" s="21"/>
    </row>
    <row r="490" spans="6:10" ht="13.8" x14ac:dyDescent="0.25">
      <c r="F490" s="321"/>
      <c r="G490" s="45"/>
      <c r="H490" s="45"/>
      <c r="I490" s="103"/>
      <c r="J490" s="21"/>
    </row>
    <row r="491" spans="6:10" ht="13.8" x14ac:dyDescent="0.25">
      <c r="F491" s="321"/>
      <c r="G491" s="45"/>
      <c r="H491" s="45"/>
      <c r="I491" s="103"/>
      <c r="J491" s="21"/>
    </row>
    <row r="492" spans="6:10" ht="13.8" x14ac:dyDescent="0.25">
      <c r="F492" s="321"/>
      <c r="G492" s="45"/>
      <c r="H492" s="45"/>
      <c r="I492" s="103"/>
      <c r="J492" s="21"/>
    </row>
    <row r="493" spans="6:10" ht="13.8" x14ac:dyDescent="0.25">
      <c r="F493" s="321"/>
      <c r="G493" s="45"/>
      <c r="H493" s="45"/>
      <c r="I493" s="103"/>
      <c r="J493" s="21"/>
    </row>
    <row r="494" spans="6:10" ht="13.8" x14ac:dyDescent="0.25">
      <c r="F494" s="321"/>
      <c r="G494" s="45"/>
      <c r="H494" s="45"/>
      <c r="I494" s="103"/>
      <c r="J494" s="21"/>
    </row>
    <row r="495" spans="6:10" ht="13.8" x14ac:dyDescent="0.25">
      <c r="F495" s="321"/>
      <c r="G495" s="45"/>
      <c r="H495" s="45"/>
      <c r="I495" s="103"/>
      <c r="J495" s="21"/>
    </row>
    <row r="496" spans="6:10" ht="13.8" x14ac:dyDescent="0.25">
      <c r="F496" s="321"/>
      <c r="G496" s="45"/>
      <c r="H496" s="45"/>
      <c r="I496" s="103"/>
      <c r="J496" s="21"/>
    </row>
    <row r="497" spans="6:10" ht="13.8" x14ac:dyDescent="0.25">
      <c r="F497" s="321"/>
      <c r="G497" s="45"/>
      <c r="H497" s="45"/>
      <c r="I497" s="103"/>
      <c r="J497" s="21"/>
    </row>
    <row r="498" spans="6:10" ht="13.8" x14ac:dyDescent="0.25">
      <c r="F498" s="321"/>
      <c r="G498" s="45"/>
      <c r="H498" s="45"/>
      <c r="I498" s="103"/>
      <c r="J498" s="21"/>
    </row>
    <row r="499" spans="6:10" ht="13.8" x14ac:dyDescent="0.25">
      <c r="F499" s="321"/>
      <c r="G499" s="45"/>
      <c r="H499" s="45"/>
      <c r="I499" s="103"/>
      <c r="J499" s="21"/>
    </row>
    <row r="500" spans="6:10" ht="13.8" x14ac:dyDescent="0.25">
      <c r="F500" s="321"/>
      <c r="G500" s="45"/>
      <c r="H500" s="45"/>
      <c r="I500" s="103"/>
      <c r="J500" s="21"/>
    </row>
    <row r="501" spans="6:10" ht="13.8" x14ac:dyDescent="0.25">
      <c r="F501" s="321"/>
      <c r="G501" s="45"/>
      <c r="H501" s="45"/>
      <c r="I501" s="103"/>
      <c r="J501" s="21"/>
    </row>
    <row r="502" spans="6:10" ht="13.8" x14ac:dyDescent="0.25">
      <c r="F502" s="321"/>
      <c r="G502" s="45"/>
      <c r="H502" s="45"/>
      <c r="I502" s="103"/>
      <c r="J502" s="21"/>
    </row>
    <row r="503" spans="6:10" ht="13.8" x14ac:dyDescent="0.25">
      <c r="F503" s="321"/>
      <c r="G503" s="45"/>
      <c r="H503" s="45"/>
      <c r="I503" s="103"/>
      <c r="J503" s="21"/>
    </row>
    <row r="504" spans="6:10" ht="13.8" x14ac:dyDescent="0.25">
      <c r="F504" s="321"/>
      <c r="G504" s="45"/>
      <c r="H504" s="45"/>
      <c r="I504" s="103"/>
      <c r="J504" s="21"/>
    </row>
    <row r="505" spans="6:10" ht="13.8" x14ac:dyDescent="0.25">
      <c r="F505" s="321"/>
      <c r="G505" s="45"/>
      <c r="H505" s="45"/>
      <c r="I505" s="103"/>
      <c r="J505" s="21"/>
    </row>
    <row r="506" spans="6:10" ht="13.8" x14ac:dyDescent="0.25">
      <c r="F506" s="321"/>
      <c r="G506" s="45"/>
      <c r="H506" s="45"/>
      <c r="I506" s="103"/>
      <c r="J506" s="21"/>
    </row>
    <row r="507" spans="6:10" ht="13.8" x14ac:dyDescent="0.25">
      <c r="F507" s="321"/>
      <c r="G507" s="45"/>
      <c r="H507" s="45"/>
      <c r="I507" s="103"/>
      <c r="J507" s="21"/>
    </row>
    <row r="508" spans="6:10" ht="13.8" x14ac:dyDescent="0.25">
      <c r="F508" s="321"/>
      <c r="G508" s="45"/>
      <c r="H508" s="45"/>
      <c r="I508" s="103"/>
      <c r="J508" s="21"/>
    </row>
    <row r="509" spans="6:10" ht="13.8" x14ac:dyDescent="0.25">
      <c r="F509" s="321"/>
      <c r="G509" s="45"/>
      <c r="H509" s="45"/>
      <c r="I509" s="103"/>
      <c r="J509" s="21"/>
    </row>
    <row r="510" spans="6:10" ht="13.8" x14ac:dyDescent="0.25">
      <c r="F510" s="321"/>
      <c r="G510" s="45"/>
      <c r="H510" s="45"/>
      <c r="I510" s="103"/>
      <c r="J510" s="21"/>
    </row>
    <row r="511" spans="6:10" ht="13.8" x14ac:dyDescent="0.25">
      <c r="F511" s="321"/>
      <c r="G511" s="45"/>
      <c r="H511" s="45"/>
      <c r="I511" s="103"/>
      <c r="J511" s="21"/>
    </row>
    <row r="512" spans="6:10" ht="13.8" x14ac:dyDescent="0.25">
      <c r="F512" s="321"/>
      <c r="G512" s="45"/>
      <c r="H512" s="45"/>
      <c r="I512" s="103"/>
      <c r="J512" s="21"/>
    </row>
    <row r="513" spans="6:10" ht="13.8" x14ac:dyDescent="0.25">
      <c r="F513" s="321"/>
      <c r="G513" s="45"/>
      <c r="H513" s="45"/>
      <c r="I513" s="103"/>
      <c r="J513" s="21"/>
    </row>
    <row r="514" spans="6:10" ht="13.8" x14ac:dyDescent="0.25">
      <c r="F514" s="321"/>
      <c r="G514" s="45"/>
      <c r="H514" s="45"/>
      <c r="I514" s="103"/>
      <c r="J514" s="21"/>
    </row>
    <row r="515" spans="6:10" ht="13.8" x14ac:dyDescent="0.25">
      <c r="F515" s="321"/>
      <c r="G515" s="45"/>
      <c r="H515" s="45"/>
      <c r="I515" s="103"/>
      <c r="J515" s="21"/>
    </row>
    <row r="516" spans="6:10" ht="13.8" x14ac:dyDescent="0.25">
      <c r="F516" s="321"/>
      <c r="G516" s="45"/>
      <c r="H516" s="45"/>
      <c r="I516" s="103"/>
      <c r="J516" s="21"/>
    </row>
    <row r="517" spans="6:10" ht="13.8" x14ac:dyDescent="0.25">
      <c r="F517" s="321"/>
      <c r="G517" s="45"/>
      <c r="H517" s="45"/>
      <c r="I517" s="103"/>
      <c r="J517" s="21"/>
    </row>
    <row r="518" spans="6:10" ht="13.8" x14ac:dyDescent="0.25">
      <c r="F518" s="321"/>
      <c r="G518" s="45"/>
      <c r="H518" s="45"/>
      <c r="I518" s="103"/>
      <c r="J518" s="21"/>
    </row>
    <row r="519" spans="6:10" ht="13.8" x14ac:dyDescent="0.25">
      <c r="F519" s="321"/>
      <c r="G519" s="45"/>
      <c r="H519" s="45"/>
      <c r="I519" s="103"/>
      <c r="J519" s="21"/>
    </row>
    <row r="520" spans="6:10" ht="13.8" x14ac:dyDescent="0.25">
      <c r="F520" s="321"/>
      <c r="G520" s="45"/>
      <c r="H520" s="45"/>
      <c r="I520" s="103"/>
      <c r="J520" s="21"/>
    </row>
    <row r="521" spans="6:10" ht="13.8" x14ac:dyDescent="0.25">
      <c r="F521" s="321"/>
      <c r="G521" s="45"/>
      <c r="H521" s="45"/>
      <c r="I521" s="103"/>
      <c r="J521" s="21"/>
    </row>
    <row r="522" spans="6:10" ht="13.8" x14ac:dyDescent="0.25">
      <c r="F522" s="321"/>
      <c r="G522" s="45"/>
      <c r="H522" s="45"/>
      <c r="I522" s="103"/>
      <c r="J522" s="21"/>
    </row>
    <row r="523" spans="6:10" ht="13.8" x14ac:dyDescent="0.25">
      <c r="F523" s="321"/>
      <c r="G523" s="45"/>
      <c r="H523" s="45"/>
      <c r="I523" s="103"/>
      <c r="J523" s="21"/>
    </row>
    <row r="524" spans="6:10" ht="13.8" x14ac:dyDescent="0.25">
      <c r="F524" s="321"/>
      <c r="G524" s="45"/>
      <c r="H524" s="45"/>
      <c r="I524" s="103"/>
      <c r="J524" s="21"/>
    </row>
    <row r="525" spans="6:10" ht="13.8" x14ac:dyDescent="0.25">
      <c r="F525" s="321"/>
      <c r="G525" s="45"/>
      <c r="H525" s="45"/>
      <c r="I525" s="103"/>
      <c r="J525" s="21"/>
    </row>
    <row r="526" spans="6:10" ht="13.8" x14ac:dyDescent="0.25">
      <c r="F526" s="321"/>
      <c r="G526" s="45"/>
      <c r="H526" s="45"/>
      <c r="I526" s="103"/>
      <c r="J526" s="21"/>
    </row>
    <row r="527" spans="6:10" ht="13.8" x14ac:dyDescent="0.25">
      <c r="F527" s="321"/>
      <c r="G527" s="45"/>
      <c r="H527" s="45"/>
      <c r="I527" s="103"/>
      <c r="J527" s="21"/>
    </row>
    <row r="528" spans="6:10" ht="13.8" x14ac:dyDescent="0.25">
      <c r="F528" s="321"/>
      <c r="G528" s="45"/>
      <c r="H528" s="45"/>
      <c r="I528" s="103"/>
      <c r="J528" s="21"/>
    </row>
    <row r="529" spans="6:10" ht="13.8" x14ac:dyDescent="0.25">
      <c r="F529" s="321"/>
      <c r="G529" s="45"/>
      <c r="H529" s="45"/>
      <c r="I529" s="103"/>
      <c r="J529" s="21"/>
    </row>
    <row r="530" spans="6:10" ht="13.8" x14ac:dyDescent="0.25">
      <c r="F530" s="321"/>
      <c r="G530" s="45"/>
      <c r="H530" s="45"/>
      <c r="I530" s="103"/>
      <c r="J530" s="21"/>
    </row>
    <row r="531" spans="6:10" ht="13.8" x14ac:dyDescent="0.25">
      <c r="F531" s="321"/>
      <c r="G531" s="45"/>
      <c r="H531" s="45"/>
      <c r="I531" s="103"/>
      <c r="J531" s="21"/>
    </row>
    <row r="532" spans="6:10" ht="13.8" x14ac:dyDescent="0.25">
      <c r="F532" s="321"/>
      <c r="G532" s="45"/>
      <c r="H532" s="45"/>
      <c r="I532" s="103"/>
      <c r="J532" s="21"/>
    </row>
    <row r="533" spans="6:10" ht="13.8" x14ac:dyDescent="0.25">
      <c r="F533" s="321"/>
      <c r="G533" s="45"/>
      <c r="H533" s="45"/>
      <c r="I533" s="103"/>
      <c r="J533" s="21"/>
    </row>
    <row r="534" spans="6:10" ht="13.8" x14ac:dyDescent="0.25">
      <c r="F534" s="321"/>
      <c r="G534" s="45"/>
      <c r="H534" s="45"/>
      <c r="I534" s="103"/>
      <c r="J534" s="21"/>
    </row>
    <row r="535" spans="6:10" ht="13.8" x14ac:dyDescent="0.25">
      <c r="F535" s="321"/>
      <c r="G535" s="45"/>
      <c r="H535" s="45"/>
      <c r="I535" s="103"/>
      <c r="J535" s="21"/>
    </row>
    <row r="536" spans="6:10" ht="13.8" x14ac:dyDescent="0.25">
      <c r="F536" s="321"/>
      <c r="G536" s="45"/>
      <c r="H536" s="45"/>
      <c r="I536" s="103"/>
      <c r="J536" s="21"/>
    </row>
    <row r="537" spans="6:10" ht="13.8" x14ac:dyDescent="0.25">
      <c r="F537" s="321"/>
      <c r="G537" s="45"/>
      <c r="H537" s="45"/>
      <c r="I537" s="103"/>
      <c r="J537" s="21"/>
    </row>
    <row r="538" spans="6:10" ht="13.8" x14ac:dyDescent="0.25">
      <c r="F538" s="321"/>
      <c r="G538" s="45"/>
      <c r="H538" s="45"/>
      <c r="I538" s="103"/>
      <c r="J538" s="21"/>
    </row>
    <row r="539" spans="6:10" ht="13.8" x14ac:dyDescent="0.25">
      <c r="F539" s="321"/>
      <c r="G539" s="45"/>
      <c r="H539" s="45"/>
      <c r="I539" s="103"/>
      <c r="J539" s="21"/>
    </row>
    <row r="540" spans="6:10" ht="13.8" x14ac:dyDescent="0.25">
      <c r="F540" s="321"/>
      <c r="G540" s="45"/>
      <c r="H540" s="45"/>
      <c r="I540" s="103"/>
      <c r="J540" s="21"/>
    </row>
    <row r="541" spans="6:10" ht="13.8" x14ac:dyDescent="0.25">
      <c r="F541" s="321"/>
      <c r="G541" s="45"/>
      <c r="H541" s="45"/>
      <c r="I541" s="103"/>
      <c r="J541" s="21"/>
    </row>
    <row r="542" spans="6:10" ht="13.8" x14ac:dyDescent="0.25">
      <c r="F542" s="321"/>
      <c r="G542" s="45"/>
      <c r="H542" s="45"/>
      <c r="I542" s="103"/>
      <c r="J542" s="21"/>
    </row>
    <row r="543" spans="6:10" ht="13.8" x14ac:dyDescent="0.25">
      <c r="F543" s="321"/>
      <c r="G543" s="45"/>
      <c r="H543" s="45"/>
      <c r="I543" s="103"/>
      <c r="J543" s="21"/>
    </row>
    <row r="544" spans="6:10" ht="13.8" x14ac:dyDescent="0.25">
      <c r="F544" s="321"/>
      <c r="G544" s="45"/>
      <c r="H544" s="45"/>
      <c r="I544" s="103"/>
      <c r="J544" s="21"/>
    </row>
    <row r="545" spans="6:10" ht="13.8" x14ac:dyDescent="0.25">
      <c r="F545" s="321"/>
      <c r="G545" s="45"/>
      <c r="H545" s="45"/>
      <c r="I545" s="103"/>
      <c r="J545" s="21"/>
    </row>
    <row r="546" spans="6:10" ht="13.8" x14ac:dyDescent="0.25">
      <c r="F546" s="321"/>
      <c r="G546" s="45"/>
      <c r="H546" s="45"/>
      <c r="I546" s="103"/>
      <c r="J546" s="21"/>
    </row>
    <row r="547" spans="6:10" ht="13.8" x14ac:dyDescent="0.25">
      <c r="F547" s="321"/>
      <c r="G547" s="45"/>
      <c r="H547" s="45"/>
      <c r="I547" s="103"/>
      <c r="J547" s="21"/>
    </row>
    <row r="548" spans="6:10" ht="13.8" x14ac:dyDescent="0.25">
      <c r="F548" s="321"/>
      <c r="G548" s="45"/>
      <c r="H548" s="45"/>
      <c r="I548" s="103"/>
      <c r="J548" s="21"/>
    </row>
    <row r="549" spans="6:10" ht="13.8" x14ac:dyDescent="0.25">
      <c r="F549" s="321"/>
      <c r="G549" s="45"/>
      <c r="H549" s="45"/>
      <c r="I549" s="103"/>
      <c r="J549" s="21"/>
    </row>
    <row r="550" spans="6:10" ht="13.8" x14ac:dyDescent="0.25">
      <c r="F550" s="321"/>
      <c r="G550" s="45"/>
      <c r="H550" s="45"/>
      <c r="I550" s="103"/>
      <c r="J550" s="21"/>
    </row>
    <row r="551" spans="6:10" ht="13.8" x14ac:dyDescent="0.25">
      <c r="F551" s="321"/>
      <c r="G551" s="45"/>
      <c r="H551" s="45"/>
      <c r="I551" s="103"/>
      <c r="J551" s="21"/>
    </row>
    <row r="552" spans="6:10" ht="13.8" x14ac:dyDescent="0.25">
      <c r="F552" s="321"/>
      <c r="G552" s="45"/>
      <c r="H552" s="45"/>
      <c r="I552" s="103"/>
      <c r="J552" s="21"/>
    </row>
    <row r="553" spans="6:10" ht="13.8" x14ac:dyDescent="0.25">
      <c r="F553" s="321"/>
      <c r="G553" s="45"/>
      <c r="H553" s="45"/>
      <c r="I553" s="103"/>
      <c r="J553" s="21"/>
    </row>
    <row r="554" spans="6:10" ht="13.8" x14ac:dyDescent="0.25">
      <c r="F554" s="321"/>
      <c r="G554" s="45"/>
      <c r="H554" s="45"/>
      <c r="I554" s="103"/>
      <c r="J554" s="21"/>
    </row>
    <row r="555" spans="6:10" ht="13.8" x14ac:dyDescent="0.25">
      <c r="F555" s="321"/>
      <c r="G555" s="45"/>
      <c r="H555" s="45"/>
      <c r="I555" s="103"/>
      <c r="J555" s="21"/>
    </row>
    <row r="556" spans="6:10" ht="13.8" x14ac:dyDescent="0.25">
      <c r="F556" s="321"/>
      <c r="G556" s="45"/>
      <c r="H556" s="45"/>
      <c r="I556" s="103"/>
      <c r="J556" s="21"/>
    </row>
    <row r="557" spans="6:10" ht="13.8" x14ac:dyDescent="0.25">
      <c r="F557" s="321"/>
      <c r="G557" s="45"/>
      <c r="H557" s="45"/>
      <c r="I557" s="103"/>
      <c r="J557" s="21"/>
    </row>
    <row r="558" spans="6:10" ht="13.8" x14ac:dyDescent="0.25">
      <c r="F558" s="321"/>
      <c r="G558" s="45"/>
      <c r="H558" s="45"/>
      <c r="I558" s="103"/>
      <c r="J558" s="21"/>
    </row>
    <row r="559" spans="6:10" ht="13.8" x14ac:dyDescent="0.25">
      <c r="F559" s="321"/>
      <c r="G559" s="45"/>
      <c r="H559" s="45"/>
      <c r="I559" s="103"/>
      <c r="J559" s="21"/>
    </row>
    <row r="560" spans="6:10" ht="13.8" x14ac:dyDescent="0.25">
      <c r="F560" s="321"/>
      <c r="G560" s="45"/>
      <c r="H560" s="45"/>
      <c r="I560" s="103"/>
      <c r="J560" s="21"/>
    </row>
    <row r="561" spans="6:10" ht="13.8" x14ac:dyDescent="0.25">
      <c r="F561" s="321"/>
      <c r="G561" s="45"/>
      <c r="H561" s="45"/>
      <c r="I561" s="103"/>
      <c r="J561" s="21"/>
    </row>
    <row r="562" spans="6:10" ht="13.8" x14ac:dyDescent="0.25">
      <c r="F562" s="321"/>
      <c r="G562" s="45"/>
      <c r="H562" s="45"/>
      <c r="I562" s="103"/>
      <c r="J562" s="21"/>
    </row>
    <row r="563" spans="6:10" ht="13.8" x14ac:dyDescent="0.25">
      <c r="F563" s="321"/>
      <c r="G563" s="45"/>
      <c r="H563" s="45"/>
      <c r="I563" s="103"/>
      <c r="J563" s="21"/>
    </row>
    <row r="564" spans="6:10" ht="13.8" x14ac:dyDescent="0.25">
      <c r="F564" s="321"/>
      <c r="G564" s="45"/>
      <c r="H564" s="45"/>
      <c r="I564" s="103"/>
      <c r="J564" s="21"/>
    </row>
    <row r="565" spans="6:10" ht="13.8" x14ac:dyDescent="0.25">
      <c r="F565" s="321"/>
      <c r="G565" s="45"/>
      <c r="H565" s="45"/>
      <c r="I565" s="103"/>
      <c r="J565" s="21"/>
    </row>
    <row r="566" spans="6:10" ht="13.8" x14ac:dyDescent="0.25">
      <c r="F566" s="321"/>
      <c r="G566" s="45"/>
      <c r="H566" s="45"/>
      <c r="I566" s="103"/>
      <c r="J566" s="21"/>
    </row>
    <row r="567" spans="6:10" ht="13.8" x14ac:dyDescent="0.25">
      <c r="F567" s="321"/>
      <c r="G567" s="45"/>
      <c r="H567" s="45"/>
      <c r="I567" s="103"/>
      <c r="J567" s="21"/>
    </row>
    <row r="568" spans="6:10" ht="13.8" x14ac:dyDescent="0.25">
      <c r="F568" s="321"/>
      <c r="G568" s="45"/>
      <c r="H568" s="45"/>
      <c r="I568" s="103"/>
      <c r="J568" s="21"/>
    </row>
    <row r="569" spans="6:10" ht="13.8" x14ac:dyDescent="0.25">
      <c r="F569" s="321"/>
      <c r="G569" s="45"/>
      <c r="H569" s="45"/>
      <c r="I569" s="103"/>
      <c r="J569" s="21"/>
    </row>
    <row r="570" spans="6:10" ht="13.8" x14ac:dyDescent="0.25">
      <c r="F570" s="321"/>
      <c r="G570" s="45"/>
      <c r="H570" s="45"/>
      <c r="I570" s="103"/>
      <c r="J570" s="21"/>
    </row>
    <row r="571" spans="6:10" ht="13.8" x14ac:dyDescent="0.25">
      <c r="F571" s="321"/>
      <c r="G571" s="45"/>
      <c r="H571" s="45"/>
      <c r="I571" s="103"/>
      <c r="J571" s="21"/>
    </row>
    <row r="572" spans="6:10" ht="13.8" x14ac:dyDescent="0.25">
      <c r="F572" s="321"/>
      <c r="G572" s="45"/>
      <c r="H572" s="45"/>
      <c r="I572" s="103"/>
      <c r="J572" s="21"/>
    </row>
    <row r="573" spans="6:10" ht="13.8" x14ac:dyDescent="0.25">
      <c r="F573" s="321"/>
      <c r="G573" s="45"/>
      <c r="H573" s="45"/>
      <c r="I573" s="103"/>
      <c r="J573" s="21"/>
    </row>
    <row r="574" spans="6:10" ht="13.8" x14ac:dyDescent="0.25">
      <c r="F574" s="321"/>
      <c r="G574" s="45"/>
      <c r="H574" s="45"/>
      <c r="I574" s="103"/>
      <c r="J574" s="21"/>
    </row>
    <row r="575" spans="6:10" ht="13.8" x14ac:dyDescent="0.25">
      <c r="F575" s="321"/>
      <c r="G575" s="45"/>
      <c r="H575" s="45"/>
      <c r="I575" s="103"/>
      <c r="J575" s="21"/>
    </row>
    <row r="576" spans="6:10" ht="13.8" x14ac:dyDescent="0.25">
      <c r="F576" s="321"/>
      <c r="G576" s="45"/>
      <c r="H576" s="45"/>
      <c r="I576" s="103"/>
      <c r="J576" s="21"/>
    </row>
    <row r="577" spans="6:10" ht="13.8" x14ac:dyDescent="0.25">
      <c r="F577" s="321"/>
      <c r="G577" s="45"/>
      <c r="H577" s="45"/>
      <c r="I577" s="103"/>
      <c r="J577" s="21"/>
    </row>
    <row r="578" spans="6:10" ht="13.8" x14ac:dyDescent="0.25">
      <c r="F578" s="321"/>
      <c r="G578" s="45"/>
      <c r="H578" s="45"/>
      <c r="I578" s="103"/>
      <c r="J578" s="21"/>
    </row>
    <row r="579" spans="6:10" ht="13.8" x14ac:dyDescent="0.25">
      <c r="F579" s="321"/>
      <c r="G579" s="45"/>
      <c r="H579" s="45"/>
      <c r="I579" s="103"/>
      <c r="J579" s="21"/>
    </row>
    <row r="580" spans="6:10" ht="13.8" x14ac:dyDescent="0.25">
      <c r="F580" s="321"/>
      <c r="G580" s="45"/>
      <c r="H580" s="45"/>
      <c r="I580" s="103"/>
      <c r="J580" s="21"/>
    </row>
    <row r="581" spans="6:10" ht="13.8" x14ac:dyDescent="0.25">
      <c r="F581" s="321"/>
      <c r="G581" s="45"/>
      <c r="H581" s="45"/>
      <c r="I581" s="103"/>
      <c r="J581" s="21"/>
    </row>
    <row r="582" spans="6:10" ht="13.8" x14ac:dyDescent="0.25">
      <c r="F582" s="321"/>
      <c r="G582" s="45"/>
      <c r="H582" s="45"/>
      <c r="I582" s="103"/>
      <c r="J582" s="21"/>
    </row>
    <row r="583" spans="6:10" ht="13.8" x14ac:dyDescent="0.25">
      <c r="F583" s="321"/>
      <c r="G583" s="45"/>
      <c r="H583" s="45"/>
      <c r="I583" s="103"/>
      <c r="J583" s="21"/>
    </row>
    <row r="584" spans="6:10" ht="13.8" x14ac:dyDescent="0.25">
      <c r="F584" s="321"/>
      <c r="G584" s="45"/>
      <c r="H584" s="45"/>
      <c r="I584" s="103"/>
      <c r="J584" s="21"/>
    </row>
    <row r="585" spans="6:10" ht="13.8" x14ac:dyDescent="0.25">
      <c r="F585" s="321"/>
      <c r="G585" s="45"/>
      <c r="H585" s="45"/>
      <c r="I585" s="103"/>
      <c r="J585" s="21"/>
    </row>
    <row r="586" spans="6:10" ht="13.8" x14ac:dyDescent="0.25">
      <c r="F586" s="321"/>
      <c r="G586" s="45"/>
      <c r="H586" s="45"/>
      <c r="I586" s="103"/>
      <c r="J586" s="21"/>
    </row>
    <row r="587" spans="6:10" ht="13.8" x14ac:dyDescent="0.25">
      <c r="F587" s="321"/>
      <c r="G587" s="45"/>
      <c r="H587" s="45"/>
      <c r="I587" s="103"/>
      <c r="J587" s="21"/>
    </row>
    <row r="588" spans="6:10" ht="13.8" x14ac:dyDescent="0.25">
      <c r="F588" s="321"/>
      <c r="G588" s="45"/>
      <c r="H588" s="45"/>
      <c r="I588" s="103"/>
      <c r="J588" s="21"/>
    </row>
    <row r="589" spans="6:10" ht="13.8" x14ac:dyDescent="0.25">
      <c r="F589" s="321"/>
      <c r="G589" s="45"/>
      <c r="H589" s="45"/>
      <c r="I589" s="103"/>
      <c r="J589" s="21"/>
    </row>
    <row r="590" spans="6:10" ht="13.8" x14ac:dyDescent="0.25">
      <c r="F590" s="321"/>
      <c r="G590" s="45"/>
      <c r="H590" s="45"/>
      <c r="I590" s="103"/>
      <c r="J590" s="21"/>
    </row>
    <row r="591" spans="6:10" ht="13.8" x14ac:dyDescent="0.25">
      <c r="F591" s="321"/>
      <c r="G591" s="45"/>
      <c r="H591" s="45"/>
      <c r="I591" s="103"/>
      <c r="J591" s="21"/>
    </row>
    <row r="592" spans="6:10" ht="13.8" x14ac:dyDescent="0.25">
      <c r="F592" s="321"/>
      <c r="G592" s="45"/>
      <c r="H592" s="45"/>
      <c r="I592" s="103"/>
      <c r="J592" s="21"/>
    </row>
    <row r="593" spans="6:10" ht="13.8" x14ac:dyDescent="0.25">
      <c r="F593" s="321"/>
      <c r="G593" s="45"/>
      <c r="H593" s="45"/>
      <c r="I593" s="103"/>
      <c r="J593" s="21"/>
    </row>
    <row r="594" spans="6:10" ht="13.8" x14ac:dyDescent="0.25">
      <c r="F594" s="321"/>
      <c r="G594" s="45"/>
      <c r="H594" s="45"/>
      <c r="I594" s="103"/>
      <c r="J594" s="21"/>
    </row>
    <row r="595" spans="6:10" ht="13.8" x14ac:dyDescent="0.25">
      <c r="F595" s="321"/>
      <c r="G595" s="45"/>
      <c r="H595" s="45"/>
      <c r="I595" s="103"/>
      <c r="J595" s="21"/>
    </row>
    <row r="596" spans="6:10" ht="13.8" x14ac:dyDescent="0.25">
      <c r="F596" s="321"/>
      <c r="G596" s="45"/>
      <c r="H596" s="45"/>
      <c r="I596" s="103"/>
      <c r="J596" s="21"/>
    </row>
    <row r="597" spans="6:10" ht="13.8" x14ac:dyDescent="0.25">
      <c r="F597" s="321"/>
      <c r="G597" s="45"/>
      <c r="H597" s="45"/>
      <c r="I597" s="103"/>
      <c r="J597" s="21"/>
    </row>
    <row r="598" spans="6:10" ht="13.8" x14ac:dyDescent="0.25">
      <c r="F598" s="321"/>
      <c r="G598" s="45"/>
      <c r="H598" s="45"/>
      <c r="I598" s="103"/>
      <c r="J598" s="21"/>
    </row>
    <row r="599" spans="6:10" ht="13.8" x14ac:dyDescent="0.25">
      <c r="F599" s="321"/>
      <c r="G599" s="45"/>
      <c r="H599" s="45"/>
      <c r="I599" s="103"/>
      <c r="J599" s="21"/>
    </row>
    <row r="600" spans="6:10" ht="13.8" x14ac:dyDescent="0.25">
      <c r="F600" s="321"/>
      <c r="G600" s="45"/>
      <c r="H600" s="45"/>
      <c r="I600" s="103"/>
      <c r="J600" s="21"/>
    </row>
    <row r="601" spans="6:10" x14ac:dyDescent="0.3">
      <c r="F601" s="321"/>
      <c r="G601" s="45"/>
      <c r="H601" s="45"/>
      <c r="I601" s="103"/>
    </row>
    <row r="602" spans="6:10" x14ac:dyDescent="0.3">
      <c r="F602" s="321"/>
      <c r="G602" s="45"/>
      <c r="H602" s="45"/>
      <c r="I602" s="103"/>
    </row>
    <row r="603" spans="6:10" x14ac:dyDescent="0.3">
      <c r="F603" s="321"/>
      <c r="G603" s="45"/>
      <c r="H603" s="45"/>
      <c r="I603" s="103"/>
    </row>
    <row r="604" spans="6:10" x14ac:dyDescent="0.3">
      <c r="F604" s="321"/>
      <c r="G604" s="45"/>
      <c r="H604" s="45"/>
      <c r="I604" s="103"/>
    </row>
    <row r="605" spans="6:10" x14ac:dyDescent="0.3">
      <c r="F605" s="321"/>
      <c r="G605" s="45"/>
      <c r="H605" s="45"/>
      <c r="I605" s="103"/>
    </row>
    <row r="606" spans="6:10" x14ac:dyDescent="0.3">
      <c r="F606" s="321"/>
      <c r="G606" s="45"/>
      <c r="H606" s="45"/>
      <c r="I606" s="103"/>
    </row>
  </sheetData>
  <mergeCells count="19">
    <mergeCell ref="F64:I64"/>
    <mergeCell ref="B2:J2"/>
    <mergeCell ref="B3:J3"/>
    <mergeCell ref="F5:I5"/>
    <mergeCell ref="F6:I6"/>
    <mergeCell ref="F7:I7"/>
    <mergeCell ref="F9:I9"/>
    <mergeCell ref="F12:I12"/>
    <mergeCell ref="F24:I24"/>
    <mergeCell ref="F18:I18"/>
    <mergeCell ref="F45:I45"/>
    <mergeCell ref="F89:I89"/>
    <mergeCell ref="F145:I145"/>
    <mergeCell ref="F217:I217"/>
    <mergeCell ref="F219:I219"/>
    <mergeCell ref="F231:I231"/>
    <mergeCell ref="F203:I203"/>
    <mergeCell ref="F177:I177"/>
    <mergeCell ref="F116:I116"/>
  </mergeCells>
  <phoneticPr fontId="5" type="noConversion"/>
  <conditionalFormatting sqref="E15 E71:E75 E121 E224:E226">
    <cfRule type="cellIs" dxfId="772" priority="4269" stopIfTrue="1" operator="equal">
      <formula>"v2"</formula>
    </cfRule>
    <cfRule type="cellIs" dxfId="771" priority="4270" stopIfTrue="1" operator="equal">
      <formula>"v3"</formula>
    </cfRule>
  </conditionalFormatting>
  <conditionalFormatting sqref="E20:E22">
    <cfRule type="cellIs" dxfId="770" priority="505" stopIfTrue="1" operator="equal">
      <formula>"v3"</formula>
    </cfRule>
    <cfRule type="cellIs" dxfId="769" priority="504" stopIfTrue="1" operator="equal">
      <formula>"v2"</formula>
    </cfRule>
    <cfRule type="cellIs" dxfId="768" priority="503" stopIfTrue="1" operator="equal">
      <formula>"v1"</formula>
    </cfRule>
  </conditionalFormatting>
  <conditionalFormatting sqref="E27:E42">
    <cfRule type="cellIs" dxfId="767" priority="438" stopIfTrue="1" operator="equal">
      <formula>"v2"</formula>
    </cfRule>
    <cfRule type="cellIs" dxfId="766" priority="437" stopIfTrue="1" operator="equal">
      <formula>"v1"</formula>
    </cfRule>
    <cfRule type="cellIs" dxfId="765" priority="439" stopIfTrue="1" operator="equal">
      <formula>"v3"</formula>
    </cfRule>
  </conditionalFormatting>
  <conditionalFormatting sqref="E47:E49">
    <cfRule type="cellIs" dxfId="764" priority="523" stopIfTrue="1" operator="equal">
      <formula>"v1"</formula>
    </cfRule>
    <cfRule type="cellIs" dxfId="763" priority="524" stopIfTrue="1" operator="equal">
      <formula>"v2"</formula>
    </cfRule>
    <cfRule type="cellIs" dxfId="762" priority="525" stopIfTrue="1" operator="equal">
      <formula>"v3"</formula>
    </cfRule>
  </conditionalFormatting>
  <conditionalFormatting sqref="E49">
    <cfRule type="cellIs" dxfId="761" priority="1284" stopIfTrue="1" operator="equal">
      <formula>"v2"</formula>
    </cfRule>
    <cfRule type="cellIs" dxfId="760" priority="1283" stopIfTrue="1" operator="equal">
      <formula>"v1"</formula>
    </cfRule>
    <cfRule type="cellIs" dxfId="759" priority="1285" stopIfTrue="1" operator="equal">
      <formula>"v3"</formula>
    </cfRule>
  </conditionalFormatting>
  <conditionalFormatting sqref="E50">
    <cfRule type="cellIs" dxfId="758" priority="1756" stopIfTrue="1" operator="equal">
      <formula>"v3"</formula>
    </cfRule>
    <cfRule type="cellIs" dxfId="757" priority="1755" stopIfTrue="1" operator="equal">
      <formula>"v2"</formula>
    </cfRule>
    <cfRule type="cellIs" dxfId="756" priority="1754" stopIfTrue="1" operator="equal">
      <formula>"v1"</formula>
    </cfRule>
  </conditionalFormatting>
  <conditionalFormatting sqref="E50:E51">
    <cfRule type="cellIs" dxfId="755" priority="1717" stopIfTrue="1" operator="equal">
      <formula>"v2"</formula>
    </cfRule>
    <cfRule type="cellIs" dxfId="754" priority="1718" stopIfTrue="1" operator="equal">
      <formula>"v3"</formula>
    </cfRule>
    <cfRule type="cellIs" dxfId="753" priority="1716" stopIfTrue="1" operator="equal">
      <formula>"v1"</formula>
    </cfRule>
  </conditionalFormatting>
  <conditionalFormatting sqref="E51:E52">
    <cfRule type="cellIs" dxfId="752" priority="1699" stopIfTrue="1" operator="equal">
      <formula>"v3"</formula>
    </cfRule>
    <cfRule type="cellIs" dxfId="751" priority="1698" stopIfTrue="1" operator="equal">
      <formula>"v2"</formula>
    </cfRule>
    <cfRule type="cellIs" dxfId="750" priority="1697" stopIfTrue="1" operator="equal">
      <formula>"v1"</formula>
    </cfRule>
  </conditionalFormatting>
  <conditionalFormatting sqref="E52:E55">
    <cfRule type="cellIs" dxfId="749" priority="1303" stopIfTrue="1" operator="equal">
      <formula>"v2"</formula>
    </cfRule>
    <cfRule type="cellIs" dxfId="748" priority="1302" stopIfTrue="1" operator="equal">
      <formula>"v1"</formula>
    </cfRule>
    <cfRule type="cellIs" dxfId="747" priority="1304" stopIfTrue="1" operator="equal">
      <formula>"v3"</formula>
    </cfRule>
  </conditionalFormatting>
  <conditionalFormatting sqref="E53">
    <cfRule type="cellIs" dxfId="746" priority="1294" stopIfTrue="1" operator="equal">
      <formula>"v3"</formula>
    </cfRule>
    <cfRule type="cellIs" dxfId="745" priority="1292" stopIfTrue="1" operator="equal">
      <formula>"v1"</formula>
    </cfRule>
    <cfRule type="cellIs" dxfId="744" priority="1293" stopIfTrue="1" operator="equal">
      <formula>"v2"</formula>
    </cfRule>
  </conditionalFormatting>
  <conditionalFormatting sqref="E54">
    <cfRule type="cellIs" dxfId="743" priority="1659" stopIfTrue="1" operator="equal">
      <formula>"v1"</formula>
    </cfRule>
    <cfRule type="cellIs" dxfId="742" priority="1661" stopIfTrue="1" operator="equal">
      <formula>"v3"</formula>
    </cfRule>
    <cfRule type="cellIs" dxfId="741" priority="1660" stopIfTrue="1" operator="equal">
      <formula>"v2"</formula>
    </cfRule>
  </conditionalFormatting>
  <conditionalFormatting sqref="E55:E58">
    <cfRule type="cellIs" dxfId="740" priority="424" stopIfTrue="1" operator="equal">
      <formula>"v3"</formula>
    </cfRule>
    <cfRule type="cellIs" dxfId="739" priority="423" stopIfTrue="1" operator="equal">
      <formula>"v2"</formula>
    </cfRule>
    <cfRule type="cellIs" dxfId="738" priority="422" stopIfTrue="1" operator="equal">
      <formula>"v1"</formula>
    </cfRule>
  </conditionalFormatting>
  <conditionalFormatting sqref="E56:E58">
    <cfRule type="cellIs" dxfId="737" priority="420" stopIfTrue="1" operator="equal">
      <formula>"v2"</formula>
    </cfRule>
    <cfRule type="cellIs" dxfId="736" priority="421" stopIfTrue="1" operator="equal">
      <formula>"v3"</formula>
    </cfRule>
    <cfRule type="cellIs" dxfId="735" priority="419" stopIfTrue="1" operator="equal">
      <formula>"v1"</formula>
    </cfRule>
  </conditionalFormatting>
  <conditionalFormatting sqref="E59">
    <cfRule type="cellIs" dxfId="734" priority="735" stopIfTrue="1" operator="equal">
      <formula>"v3"</formula>
    </cfRule>
    <cfRule type="cellIs" dxfId="733" priority="733" stopIfTrue="1" operator="equal">
      <formula>"v1"</formula>
    </cfRule>
    <cfRule type="cellIs" dxfId="732" priority="734" stopIfTrue="1" operator="equal">
      <formula>"v2"</formula>
    </cfRule>
  </conditionalFormatting>
  <conditionalFormatting sqref="E59:E60">
    <cfRule type="cellIs" dxfId="731" priority="436" stopIfTrue="1" operator="equal">
      <formula>"v3"</formula>
    </cfRule>
    <cfRule type="cellIs" dxfId="730" priority="435" stopIfTrue="1" operator="equal">
      <formula>"v2"</formula>
    </cfRule>
    <cfRule type="cellIs" dxfId="729" priority="434" stopIfTrue="1" operator="equal">
      <formula>"v1"</formula>
    </cfRule>
  </conditionalFormatting>
  <conditionalFormatting sqref="E60:E61">
    <cfRule type="cellIs" dxfId="728" priority="430" stopIfTrue="1" operator="equal">
      <formula>"v3"</formula>
    </cfRule>
    <cfRule type="cellIs" dxfId="727" priority="429" stopIfTrue="1" operator="equal">
      <formula>"v2"</formula>
    </cfRule>
    <cfRule type="cellIs" dxfId="726" priority="428" stopIfTrue="1" operator="equal">
      <formula>"v1"</formula>
    </cfRule>
  </conditionalFormatting>
  <conditionalFormatting sqref="E61">
    <cfRule type="cellIs" dxfId="725" priority="425" stopIfTrue="1" operator="equal">
      <formula>"v1"</formula>
    </cfRule>
    <cfRule type="cellIs" dxfId="724" priority="426" stopIfTrue="1" operator="equal">
      <formula>"v2"</formula>
    </cfRule>
    <cfRule type="cellIs" dxfId="723" priority="427" stopIfTrue="1" operator="equal">
      <formula>"v3"</formula>
    </cfRule>
  </conditionalFormatting>
  <conditionalFormatting sqref="E66:E68">
    <cfRule type="cellIs" dxfId="722" priority="787" stopIfTrue="1" operator="equal">
      <formula>"v3"</formula>
    </cfRule>
    <cfRule type="cellIs" dxfId="721" priority="786" stopIfTrue="1" operator="equal">
      <formula>"v2"</formula>
    </cfRule>
    <cfRule type="cellIs" dxfId="720" priority="785" stopIfTrue="1" operator="equal">
      <formula>"v1"</formula>
    </cfRule>
  </conditionalFormatting>
  <conditionalFormatting sqref="E69:E71">
    <cfRule type="cellIs" dxfId="719" priority="885" stopIfTrue="1" operator="equal">
      <formula>"v1"</formula>
    </cfRule>
    <cfRule type="cellIs" dxfId="718" priority="887" stopIfTrue="1" operator="equal">
      <formula>"v3"</formula>
    </cfRule>
    <cfRule type="cellIs" dxfId="717" priority="886" stopIfTrue="1" operator="equal">
      <formula>"v2"</formula>
    </cfRule>
  </conditionalFormatting>
  <conditionalFormatting sqref="E70:E71">
    <cfRule type="cellIs" dxfId="716" priority="867" stopIfTrue="1" operator="equal">
      <formula>"v3"</formula>
    </cfRule>
    <cfRule type="cellIs" dxfId="715" priority="866" stopIfTrue="1" operator="equal">
      <formula>"v2"</formula>
    </cfRule>
    <cfRule type="cellIs" dxfId="714" priority="865" stopIfTrue="1" operator="equal">
      <formula>"v1"</formula>
    </cfRule>
  </conditionalFormatting>
  <conditionalFormatting sqref="E76:E81">
    <cfRule type="cellIs" dxfId="713" priority="638" stopIfTrue="1" operator="equal">
      <formula>"v1"</formula>
    </cfRule>
    <cfRule type="cellIs" dxfId="712" priority="639" stopIfTrue="1" operator="equal">
      <formula>"v2"</formula>
    </cfRule>
    <cfRule type="cellIs" dxfId="711" priority="640" stopIfTrue="1" operator="equal">
      <formula>"v3"</formula>
    </cfRule>
  </conditionalFormatting>
  <conditionalFormatting sqref="E77">
    <cfRule type="cellIs" dxfId="710" priority="855" stopIfTrue="1" operator="equal">
      <formula>"v1"</formula>
    </cfRule>
    <cfRule type="cellIs" dxfId="709" priority="856" stopIfTrue="1" operator="equal">
      <formula>"v2"</formula>
    </cfRule>
    <cfRule type="cellIs" dxfId="708" priority="857" stopIfTrue="1" operator="equal">
      <formula>"v3"</formula>
    </cfRule>
  </conditionalFormatting>
  <conditionalFormatting sqref="E77:E88">
    <cfRule type="cellIs" dxfId="707" priority="1260" stopIfTrue="1" operator="equal">
      <formula>"v1"</formula>
    </cfRule>
    <cfRule type="cellIs" dxfId="706" priority="1261" stopIfTrue="1" operator="equal">
      <formula>"v2"</formula>
    </cfRule>
    <cfRule type="cellIs" dxfId="705" priority="1262" stopIfTrue="1" operator="equal">
      <formula>"v3"</formula>
    </cfRule>
  </conditionalFormatting>
  <conditionalFormatting sqref="E91:E116">
    <cfRule type="cellIs" dxfId="704" priority="319" stopIfTrue="1" operator="equal">
      <formula>"v2"</formula>
    </cfRule>
    <cfRule type="cellIs" dxfId="703" priority="318" stopIfTrue="1" operator="equal">
      <formula>"v1"</formula>
    </cfRule>
    <cfRule type="cellIs" dxfId="702" priority="320" stopIfTrue="1" operator="equal">
      <formula>"v3"</formula>
    </cfRule>
  </conditionalFormatting>
  <conditionalFormatting sqref="E119:E143">
    <cfRule type="cellIs" dxfId="701" priority="310" stopIfTrue="1" operator="equal">
      <formula>"v2"</formula>
    </cfRule>
    <cfRule type="cellIs" dxfId="700" priority="311" stopIfTrue="1" operator="equal">
      <formula>"v3"</formula>
    </cfRule>
    <cfRule type="cellIs" dxfId="699" priority="309" stopIfTrue="1" operator="equal">
      <formula>"v1"</formula>
    </cfRule>
  </conditionalFormatting>
  <conditionalFormatting sqref="E130">
    <cfRule type="cellIs" dxfId="698" priority="3008" stopIfTrue="1" operator="equal">
      <formula>"v2"</formula>
    </cfRule>
    <cfRule type="cellIs" dxfId="697" priority="3009" stopIfTrue="1" operator="equal">
      <formula>"v3"</formula>
    </cfRule>
    <cfRule type="cellIs" dxfId="696" priority="3007" stopIfTrue="1" operator="equal">
      <formula>"v1"</formula>
    </cfRule>
  </conditionalFormatting>
  <conditionalFormatting sqref="E147:E174">
    <cfRule type="cellIs" dxfId="695" priority="86" stopIfTrue="1" operator="equal">
      <formula>"v1"</formula>
    </cfRule>
    <cfRule type="cellIs" dxfId="694" priority="87" stopIfTrue="1" operator="equal">
      <formula>"v2"</formula>
    </cfRule>
    <cfRule type="cellIs" dxfId="693" priority="88" stopIfTrue="1" operator="equal">
      <formula>"v3"</formula>
    </cfRule>
  </conditionalFormatting>
  <conditionalFormatting sqref="E179:E200">
    <cfRule type="cellIs" dxfId="692" priority="1" stopIfTrue="1" operator="equal">
      <formula>"v1"</formula>
    </cfRule>
    <cfRule type="cellIs" dxfId="691" priority="2" stopIfTrue="1" operator="equal">
      <formula>"v2"</formula>
    </cfRule>
    <cfRule type="cellIs" dxfId="690" priority="3" stopIfTrue="1" operator="equal">
      <formula>"v3"</formula>
    </cfRule>
  </conditionalFormatting>
  <conditionalFormatting sqref="E205:E214">
    <cfRule type="cellIs" dxfId="689" priority="2878" stopIfTrue="1" operator="equal">
      <formula>"v1"</formula>
    </cfRule>
    <cfRule type="cellIs" dxfId="688" priority="2879" stopIfTrue="1" operator="equal">
      <formula>"v2"</formula>
    </cfRule>
    <cfRule type="cellIs" dxfId="687" priority="2880" stopIfTrue="1" operator="equal">
      <formula>"v3"</formula>
    </cfRule>
  </conditionalFormatting>
  <conditionalFormatting sqref="E222:E224">
    <cfRule type="cellIs" dxfId="686" priority="3738" stopIfTrue="1" operator="equal">
      <formula>"v3"</formula>
    </cfRule>
    <cfRule type="cellIs" dxfId="685" priority="3737" stopIfTrue="1" operator="equal">
      <formula>"v2"</formula>
    </cfRule>
    <cfRule type="cellIs" dxfId="684" priority="3736" stopIfTrue="1" operator="equal">
      <formula>"v1"</formula>
    </cfRule>
  </conditionalFormatting>
  <conditionalFormatting sqref="E224:E226 E71:E75 E121 E15">
    <cfRule type="cellIs" dxfId="683" priority="4268" stopIfTrue="1" operator="equal">
      <formula>"v1"</formula>
    </cfRule>
  </conditionalFormatting>
  <conditionalFormatting sqref="E227:E229">
    <cfRule type="cellIs" dxfId="682" priority="3733" stopIfTrue="1" operator="equal">
      <formula>"v1"</formula>
    </cfRule>
    <cfRule type="cellIs" dxfId="681" priority="3735" stopIfTrue="1" operator="equal">
      <formula>"v3"</formula>
    </cfRule>
    <cfRule type="cellIs" dxfId="680" priority="3734" stopIfTrue="1" operator="equal">
      <formula>"v2"</formula>
    </cfRule>
  </conditionalFormatting>
  <conditionalFormatting sqref="E234:E239">
    <cfRule type="cellIs" dxfId="679" priority="455" stopIfTrue="1" operator="equal">
      <formula>"v3"</formula>
    </cfRule>
    <cfRule type="cellIs" dxfId="678" priority="454" stopIfTrue="1" operator="equal">
      <formula>"v2"</formula>
    </cfRule>
    <cfRule type="cellIs" dxfId="677" priority="453" stopIfTrue="1" operator="equal">
      <formula>"v1"</formula>
    </cfRule>
  </conditionalFormatting>
  <conditionalFormatting sqref="F6:G6 I6">
    <cfRule type="expression" dxfId="676" priority="4236" stopIfTrue="1">
      <formula>AND(#REF!&gt;0)</formula>
    </cfRule>
  </conditionalFormatting>
  <conditionalFormatting sqref="F7:G7 I7">
    <cfRule type="expression" dxfId="675" priority="2874" stopIfTrue="1">
      <formula>AND(#REF!&gt;0)</formula>
    </cfRule>
  </conditionalFormatting>
  <conditionalFormatting sqref="G20:G22">
    <cfRule type="cellIs" dxfId="674" priority="501" stopIfTrue="1" operator="equal">
      <formula>"Osittain"</formula>
    </cfRule>
    <cfRule type="cellIs" dxfId="673" priority="500" stopIfTrue="1" operator="equal">
      <formula>"Kyllä"</formula>
    </cfRule>
    <cfRule type="cellIs" dxfId="672" priority="502" stopIfTrue="1" operator="equal">
      <formula>"Ei"</formula>
    </cfRule>
  </conditionalFormatting>
  <conditionalFormatting sqref="G27:G32">
    <cfRule type="cellIs" dxfId="671" priority="694" stopIfTrue="1" operator="equal">
      <formula>"Kyllä"</formula>
    </cfRule>
    <cfRule type="cellIs" dxfId="670" priority="695" stopIfTrue="1" operator="equal">
      <formula>"Osittain"</formula>
    </cfRule>
    <cfRule type="cellIs" dxfId="669" priority="696" stopIfTrue="1" operator="equal">
      <formula>"Ei"</formula>
    </cfRule>
  </conditionalFormatting>
  <conditionalFormatting sqref="G33:G42">
    <cfRule type="cellIs" dxfId="668" priority="1118" stopIfTrue="1" operator="equal">
      <formula>"Kyllä"</formula>
    </cfRule>
    <cfRule type="cellIs" dxfId="667" priority="1119" stopIfTrue="1" operator="equal">
      <formula>"Osittain"</formula>
    </cfRule>
    <cfRule type="cellIs" dxfId="666" priority="1120" stopIfTrue="1" operator="equal">
      <formula>"Ei"</formula>
    </cfRule>
  </conditionalFormatting>
  <conditionalFormatting sqref="G38 G60:G61 G71:G75 G121 G142 G174 G222:G229">
    <cfRule type="cellIs" dxfId="665" priority="4266" stopIfTrue="1" operator="equal">
      <formula>"Osittain"</formula>
    </cfRule>
    <cfRule type="cellIs" dxfId="664" priority="4267" stopIfTrue="1" operator="equal">
      <formula>"Ei"</formula>
    </cfRule>
  </conditionalFormatting>
  <conditionalFormatting sqref="G39">
    <cfRule type="cellIs" dxfId="663" priority="1105" stopIfTrue="1" operator="equal">
      <formula>"Kyllä"</formula>
    </cfRule>
    <cfRule type="cellIs" dxfId="662" priority="1107" stopIfTrue="1" operator="equal">
      <formula>"Ei"</formula>
    </cfRule>
    <cfRule type="cellIs" dxfId="661" priority="1106" stopIfTrue="1" operator="equal">
      <formula>"Osittain"</formula>
    </cfRule>
  </conditionalFormatting>
  <conditionalFormatting sqref="G41">
    <cfRule type="cellIs" dxfId="660" priority="1088" stopIfTrue="1" operator="equal">
      <formula>"Ei"</formula>
    </cfRule>
    <cfRule type="cellIs" dxfId="659" priority="1087" stopIfTrue="1" operator="equal">
      <formula>"Osittain"</formula>
    </cfRule>
    <cfRule type="cellIs" dxfId="658" priority="1086" stopIfTrue="1" operator="equal">
      <formula>"Kyllä"</formula>
    </cfRule>
  </conditionalFormatting>
  <conditionalFormatting sqref="G47:G49">
    <cfRule type="cellIs" dxfId="657" priority="520" stopIfTrue="1" operator="equal">
      <formula>"Kyllä"</formula>
    </cfRule>
    <cfRule type="cellIs" dxfId="656" priority="521" stopIfTrue="1" operator="equal">
      <formula>"Osittain"</formula>
    </cfRule>
    <cfRule type="cellIs" dxfId="655" priority="522" stopIfTrue="1" operator="equal">
      <formula>"Ei"</formula>
    </cfRule>
  </conditionalFormatting>
  <conditionalFormatting sqref="G49">
    <cfRule type="cellIs" dxfId="654" priority="1282" stopIfTrue="1" operator="equal">
      <formula>"Ei"</formula>
    </cfRule>
    <cfRule type="cellIs" dxfId="653" priority="1281" stopIfTrue="1" operator="equal">
      <formula>"Osittain"</formula>
    </cfRule>
    <cfRule type="cellIs" dxfId="652" priority="1280" stopIfTrue="1" operator="equal">
      <formula>"Kyllä"</formula>
    </cfRule>
  </conditionalFormatting>
  <conditionalFormatting sqref="G50">
    <cfRule type="cellIs" dxfId="651" priority="1751" stopIfTrue="1" operator="equal">
      <formula>"Kyllä"</formula>
    </cfRule>
    <cfRule type="cellIs" dxfId="650" priority="1752" stopIfTrue="1" operator="equal">
      <formula>"Osittain"</formula>
    </cfRule>
    <cfRule type="cellIs" dxfId="649" priority="1753" stopIfTrue="1" operator="equal">
      <formula>"Ei"</formula>
    </cfRule>
  </conditionalFormatting>
  <conditionalFormatting sqref="G50:G51">
    <cfRule type="cellIs" dxfId="648" priority="1713" stopIfTrue="1" operator="equal">
      <formula>"Kyllä"</formula>
    </cfRule>
    <cfRule type="cellIs" dxfId="647" priority="1715" stopIfTrue="1" operator="equal">
      <formula>"Ei"</formula>
    </cfRule>
    <cfRule type="cellIs" dxfId="646" priority="1714" stopIfTrue="1" operator="equal">
      <formula>"Osittain"</formula>
    </cfRule>
  </conditionalFormatting>
  <conditionalFormatting sqref="G51:G52">
    <cfRule type="cellIs" dxfId="645" priority="1696" stopIfTrue="1" operator="equal">
      <formula>"Ei"</formula>
    </cfRule>
    <cfRule type="cellIs" dxfId="644" priority="1695" stopIfTrue="1" operator="equal">
      <formula>"Osittain"</formula>
    </cfRule>
    <cfRule type="cellIs" dxfId="643" priority="1694" stopIfTrue="1" operator="equal">
      <formula>"Kyllä"</formula>
    </cfRule>
  </conditionalFormatting>
  <conditionalFormatting sqref="G52:G55">
    <cfRule type="cellIs" dxfId="642" priority="1300" stopIfTrue="1" operator="equal">
      <formula>"Osittain"</formula>
    </cfRule>
    <cfRule type="cellIs" dxfId="641" priority="1299" stopIfTrue="1" operator="equal">
      <formula>"Kyllä"</formula>
    </cfRule>
    <cfRule type="cellIs" dxfId="640" priority="1301" stopIfTrue="1" operator="equal">
      <formula>"Ei"</formula>
    </cfRule>
  </conditionalFormatting>
  <conditionalFormatting sqref="G53">
    <cfRule type="cellIs" dxfId="639" priority="1295" stopIfTrue="1" operator="equal">
      <formula>"Kyllä"</formula>
    </cfRule>
    <cfRule type="cellIs" dxfId="638" priority="1296" stopIfTrue="1" operator="equal">
      <formula>"Osittain"</formula>
    </cfRule>
    <cfRule type="cellIs" dxfId="637" priority="1297" stopIfTrue="1" operator="equal">
      <formula>"Ei"</formula>
    </cfRule>
  </conditionalFormatting>
  <conditionalFormatting sqref="G54">
    <cfRule type="cellIs" dxfId="636" priority="1658" stopIfTrue="1" operator="equal">
      <formula>"Ei"</formula>
    </cfRule>
    <cfRule type="cellIs" dxfId="635" priority="1657" stopIfTrue="1" operator="equal">
      <formula>"Osittain"</formula>
    </cfRule>
    <cfRule type="cellIs" dxfId="634" priority="1656" stopIfTrue="1" operator="equal">
      <formula>"Kyllä"</formula>
    </cfRule>
  </conditionalFormatting>
  <conditionalFormatting sqref="G55:G59">
    <cfRule type="cellIs" dxfId="633" priority="731" stopIfTrue="1" operator="equal">
      <formula>"Osittain"</formula>
    </cfRule>
    <cfRule type="cellIs" dxfId="632" priority="732" stopIfTrue="1" operator="equal">
      <formula>"Ei"</formula>
    </cfRule>
    <cfRule type="cellIs" dxfId="631" priority="730" stopIfTrue="1" operator="equal">
      <formula>"Kyllä"</formula>
    </cfRule>
  </conditionalFormatting>
  <conditionalFormatting sqref="G61">
    <cfRule type="cellIs" dxfId="630" priority="1363" stopIfTrue="1" operator="equal">
      <formula>"Osittain"</formula>
    </cfRule>
    <cfRule type="cellIs" dxfId="629" priority="1364" stopIfTrue="1" operator="equal">
      <formula>"Ei"</formula>
    </cfRule>
    <cfRule type="cellIs" dxfId="628" priority="1362" stopIfTrue="1" operator="equal">
      <formula>"Kyllä"</formula>
    </cfRule>
  </conditionalFormatting>
  <conditionalFormatting sqref="G66:G68">
    <cfRule type="cellIs" dxfId="627" priority="791" stopIfTrue="1" operator="equal">
      <formula>"Ei"</formula>
    </cfRule>
    <cfRule type="cellIs" dxfId="626" priority="790" stopIfTrue="1" operator="equal">
      <formula>"Osittain"</formula>
    </cfRule>
    <cfRule type="cellIs" dxfId="625" priority="789" stopIfTrue="1" operator="equal">
      <formula>"Kyllä"</formula>
    </cfRule>
  </conditionalFormatting>
  <conditionalFormatting sqref="G69:G71">
    <cfRule type="cellIs" dxfId="624" priority="889" stopIfTrue="1" operator="equal">
      <formula>"Kyllä"</formula>
    </cfRule>
    <cfRule type="cellIs" dxfId="623" priority="891" stopIfTrue="1" operator="equal">
      <formula>"Ei"</formula>
    </cfRule>
    <cfRule type="cellIs" dxfId="622" priority="890" stopIfTrue="1" operator="equal">
      <formula>"Osittain"</formula>
    </cfRule>
  </conditionalFormatting>
  <conditionalFormatting sqref="G70:G71">
    <cfRule type="cellIs" dxfId="621" priority="869" stopIfTrue="1" operator="equal">
      <formula>"Kyllä"</formula>
    </cfRule>
    <cfRule type="cellIs" dxfId="620" priority="870" stopIfTrue="1" operator="equal">
      <formula>"Osittain"</formula>
    </cfRule>
    <cfRule type="cellIs" dxfId="619" priority="871" stopIfTrue="1" operator="equal">
      <formula>"Ei"</formula>
    </cfRule>
  </conditionalFormatting>
  <conditionalFormatting sqref="G76:G81">
    <cfRule type="cellIs" dxfId="618" priority="636" stopIfTrue="1" operator="equal">
      <formula>"Osittain"</formula>
    </cfRule>
    <cfRule type="cellIs" dxfId="617" priority="637" stopIfTrue="1" operator="equal">
      <formula>"Ei"</formula>
    </cfRule>
    <cfRule type="cellIs" dxfId="616" priority="635" stopIfTrue="1" operator="equal">
      <formula>"Kyllä"</formula>
    </cfRule>
  </conditionalFormatting>
  <conditionalFormatting sqref="G77">
    <cfRule type="cellIs" dxfId="615" priority="861" stopIfTrue="1" operator="equal">
      <formula>"Ei"</formula>
    </cfRule>
    <cfRule type="cellIs" dxfId="614" priority="860" stopIfTrue="1" operator="equal">
      <formula>"Osittain"</formula>
    </cfRule>
    <cfRule type="cellIs" dxfId="613" priority="859" stopIfTrue="1" operator="equal">
      <formula>"Kyllä"</formula>
    </cfRule>
  </conditionalFormatting>
  <conditionalFormatting sqref="G77:G87">
    <cfRule type="cellIs" dxfId="612" priority="1396" stopIfTrue="1" operator="equal">
      <formula>"Osittain"</formula>
    </cfRule>
    <cfRule type="cellIs" dxfId="611" priority="1395" stopIfTrue="1" operator="equal">
      <formula>"Kyllä"</formula>
    </cfRule>
    <cfRule type="cellIs" dxfId="610" priority="1397" stopIfTrue="1" operator="equal">
      <formula>"Ei"</formula>
    </cfRule>
  </conditionalFormatting>
  <conditionalFormatting sqref="G91:G113">
    <cfRule type="cellIs" dxfId="609" priority="323" stopIfTrue="1" operator="equal">
      <formula>"Osittain"</formula>
    </cfRule>
    <cfRule type="cellIs" dxfId="608" priority="324" stopIfTrue="1" operator="equal">
      <formula>"Ei"</formula>
    </cfRule>
    <cfRule type="cellIs" dxfId="607" priority="322" stopIfTrue="1" operator="equal">
      <formula>"Kyllä"</formula>
    </cfRule>
  </conditionalFormatting>
  <conditionalFormatting sqref="G115">
    <cfRule type="cellIs" dxfId="606" priority="2193" stopIfTrue="1" operator="equal">
      <formula>"Osittain"</formula>
    </cfRule>
    <cfRule type="cellIs" dxfId="605" priority="2194" stopIfTrue="1" operator="equal">
      <formula>"Ei"</formula>
    </cfRule>
    <cfRule type="cellIs" dxfId="604" priority="2192" stopIfTrue="1" operator="equal">
      <formula>"Kyllä"</formula>
    </cfRule>
  </conditionalFormatting>
  <conditionalFormatting sqref="G119:G123">
    <cfRule type="cellIs" dxfId="603" priority="562" stopIfTrue="1" operator="equal">
      <formula>"Kyllä"</formula>
    </cfRule>
    <cfRule type="cellIs" dxfId="602" priority="563" stopIfTrue="1" operator="equal">
      <formula>"Osittain"</formula>
    </cfRule>
    <cfRule type="cellIs" dxfId="601" priority="564" stopIfTrue="1" operator="equal">
      <formula>"Ei"</formula>
    </cfRule>
  </conditionalFormatting>
  <conditionalFormatting sqref="G124:G130">
    <cfRule type="cellIs" dxfId="600" priority="3505" stopIfTrue="1" operator="equal">
      <formula>"Ei"</formula>
    </cfRule>
    <cfRule type="cellIs" dxfId="599" priority="3504" stopIfTrue="1" operator="equal">
      <formula>"Osittain"</formula>
    </cfRule>
    <cfRule type="cellIs" dxfId="598" priority="3503" stopIfTrue="1" operator="equal">
      <formula>"Kyllä"</formula>
    </cfRule>
  </conditionalFormatting>
  <conditionalFormatting sqref="G130:G131">
    <cfRule type="cellIs" dxfId="597" priority="979" stopIfTrue="1" operator="equal">
      <formula>"Ei"</formula>
    </cfRule>
    <cfRule type="cellIs" dxfId="596" priority="977" stopIfTrue="1" operator="equal">
      <formula>"Kyllä"</formula>
    </cfRule>
    <cfRule type="cellIs" dxfId="595" priority="978" stopIfTrue="1" operator="equal">
      <formula>"Osittain"</formula>
    </cfRule>
  </conditionalFormatting>
  <conditionalFormatting sqref="G132:G137">
    <cfRule type="cellIs" dxfId="594" priority="3426" stopIfTrue="1" operator="equal">
      <formula>"Ei"</formula>
    </cfRule>
    <cfRule type="cellIs" dxfId="593" priority="3425" stopIfTrue="1" operator="equal">
      <formula>"Osittain"</formula>
    </cfRule>
    <cfRule type="cellIs" dxfId="592" priority="3424" stopIfTrue="1" operator="equal">
      <formula>"Kyllä"</formula>
    </cfRule>
  </conditionalFormatting>
  <conditionalFormatting sqref="G134">
    <cfRule type="cellIs" dxfId="591" priority="2473" stopIfTrue="1" operator="equal">
      <formula>"Ei"</formula>
    </cfRule>
    <cfRule type="cellIs" dxfId="590" priority="2472" stopIfTrue="1" operator="equal">
      <formula>"Osittain"</formula>
    </cfRule>
    <cfRule type="cellIs" dxfId="589" priority="2471" stopIfTrue="1" operator="equal">
      <formula>"Kyllä"</formula>
    </cfRule>
  </conditionalFormatting>
  <conditionalFormatting sqref="G138:G139">
    <cfRule type="cellIs" dxfId="588" priority="949" stopIfTrue="1" operator="equal">
      <formula>"Ei"</formula>
    </cfRule>
    <cfRule type="cellIs" dxfId="587" priority="947" stopIfTrue="1" operator="equal">
      <formula>"Kyllä"</formula>
    </cfRule>
    <cfRule type="cellIs" dxfId="586" priority="948" stopIfTrue="1" operator="equal">
      <formula>"Osittain"</formula>
    </cfRule>
  </conditionalFormatting>
  <conditionalFormatting sqref="G139:G142">
    <cfRule type="cellIs" dxfId="585" priority="542" stopIfTrue="1" operator="equal">
      <formula>"Kyllä"</formula>
    </cfRule>
    <cfRule type="cellIs" dxfId="584" priority="543" stopIfTrue="1" operator="equal">
      <formula>"Osittain"</formula>
    </cfRule>
    <cfRule type="cellIs" dxfId="583" priority="544" stopIfTrue="1" operator="equal">
      <formula>"Ei"</formula>
    </cfRule>
  </conditionalFormatting>
  <conditionalFormatting sqref="G140">
    <cfRule type="cellIs" dxfId="582" priority="533" stopIfTrue="1" operator="equal">
      <formula>"Osittain"</formula>
    </cfRule>
    <cfRule type="cellIs" dxfId="581" priority="534" stopIfTrue="1" operator="equal">
      <formula>"Ei"</formula>
    </cfRule>
    <cfRule type="cellIs" dxfId="580" priority="532" stopIfTrue="1" operator="equal">
      <formula>"Kyllä"</formula>
    </cfRule>
  </conditionalFormatting>
  <conditionalFormatting sqref="G142 G60:G61 G174 G38 G71:G75 G121 G222:G229">
    <cfRule type="cellIs" dxfId="579" priority="4265" stopIfTrue="1" operator="equal">
      <formula>"Kyllä"</formula>
    </cfRule>
  </conditionalFormatting>
  <conditionalFormatting sqref="G142">
    <cfRule type="cellIs" dxfId="578" priority="2500" stopIfTrue="1" operator="equal">
      <formula>"Kyllä"</formula>
    </cfRule>
    <cfRule type="cellIs" dxfId="577" priority="2501" stopIfTrue="1" operator="equal">
      <formula>"Osittain"</formula>
    </cfRule>
    <cfRule type="cellIs" dxfId="576" priority="2502" stopIfTrue="1" operator="equal">
      <formula>"Ei"</formula>
    </cfRule>
  </conditionalFormatting>
  <conditionalFormatting sqref="G147:G174">
    <cfRule type="cellIs" dxfId="575" priority="97" stopIfTrue="1" operator="equal">
      <formula>"Ei"</formula>
    </cfRule>
    <cfRule type="cellIs" dxfId="574" priority="96" stopIfTrue="1" operator="equal">
      <formula>"Osittain"</formula>
    </cfRule>
    <cfRule type="cellIs" dxfId="573" priority="95" stopIfTrue="1" operator="equal">
      <formula>"Kyllä"</formula>
    </cfRule>
  </conditionalFormatting>
  <conditionalFormatting sqref="G174">
    <cfRule type="cellIs" dxfId="572" priority="1214" stopIfTrue="1" operator="equal">
      <formula>"Kyllä"</formula>
    </cfRule>
    <cfRule type="cellIs" dxfId="571" priority="1215" stopIfTrue="1" operator="equal">
      <formula>"Osittain"</formula>
    </cfRule>
    <cfRule type="cellIs" dxfId="570" priority="1216" stopIfTrue="1" operator="equal">
      <formula>"Ei"</formula>
    </cfRule>
  </conditionalFormatting>
  <conditionalFormatting sqref="G179:G200">
    <cfRule type="cellIs" dxfId="569" priority="17" stopIfTrue="1" operator="equal">
      <formula>"Kyllä"</formula>
    </cfRule>
    <cfRule type="cellIs" dxfId="568" priority="19" stopIfTrue="1" operator="equal">
      <formula>"Ei"</formula>
    </cfRule>
    <cfRule type="cellIs" dxfId="567" priority="18" stopIfTrue="1" operator="equal">
      <formula>"Osittain"</formula>
    </cfRule>
  </conditionalFormatting>
  <conditionalFormatting sqref="G205:G214">
    <cfRule type="cellIs" dxfId="566" priority="3211" stopIfTrue="1" operator="equal">
      <formula>"Kyllä"</formula>
    </cfRule>
    <cfRule type="cellIs" dxfId="565" priority="3212" stopIfTrue="1" operator="equal">
      <formula>"Osittain"</formula>
    </cfRule>
    <cfRule type="cellIs" dxfId="564" priority="3213" stopIfTrue="1" operator="equal">
      <formula>"Ei"</formula>
    </cfRule>
  </conditionalFormatting>
  <conditionalFormatting sqref="G234:G239">
    <cfRule type="cellIs" dxfId="563" priority="452" stopIfTrue="1" operator="equal">
      <formula>"Ei"</formula>
    </cfRule>
    <cfRule type="cellIs" dxfId="562" priority="451" stopIfTrue="1" operator="equal">
      <formula>"Osittain"</formula>
    </cfRule>
    <cfRule type="cellIs" dxfId="561" priority="450" stopIfTrue="1" operator="equal">
      <formula>"Kyllä"</formula>
    </cfRule>
  </conditionalFormatting>
  <conditionalFormatting sqref="H6">
    <cfRule type="expression" dxfId="560" priority="2826" stopIfTrue="1">
      <formula>AND(#REF!&gt;0)</formula>
    </cfRule>
  </conditionalFormatting>
  <conditionalFormatting sqref="H7">
    <cfRule type="expression" dxfId="559" priority="2686" stopIfTrue="1">
      <formula>AND(#REF!&gt;0)</formula>
    </cfRule>
  </conditionalFormatting>
  <conditionalFormatting sqref="H20:H22">
    <cfRule type="cellIs" dxfId="558" priority="497" stopIfTrue="1" operator="equal">
      <formula>"Sovitettava"</formula>
    </cfRule>
    <cfRule type="cellIs" dxfId="557" priority="496" stopIfTrue="1" operator="equal">
      <formula>"Vakio-ominaisuus"</formula>
    </cfRule>
    <cfRule type="cellIs" dxfId="556" priority="498" stopIfTrue="1" operator="equal">
      <formula>"Räätälöitävä"</formula>
    </cfRule>
  </conditionalFormatting>
  <conditionalFormatting sqref="H27:H32">
    <cfRule type="cellIs" dxfId="555" priority="689" stopIfTrue="1" operator="equal">
      <formula>"Räätälöitävä"</formula>
    </cfRule>
    <cfRule type="cellIs" dxfId="554" priority="687" stopIfTrue="1" operator="equal">
      <formula>"Vakio-ominaisuus"</formula>
    </cfRule>
    <cfRule type="cellIs" dxfId="553" priority="688" stopIfTrue="1" operator="equal">
      <formula>"Sovitettava"</formula>
    </cfRule>
  </conditionalFormatting>
  <conditionalFormatting sqref="H33:H42">
    <cfRule type="cellIs" dxfId="552" priority="1116" stopIfTrue="1" operator="equal">
      <formula>"Räätälöitävä"</formula>
    </cfRule>
    <cfRule type="cellIs" dxfId="551" priority="1115" stopIfTrue="1" operator="equal">
      <formula>"Sovitettava"</formula>
    </cfRule>
    <cfRule type="cellIs" dxfId="550" priority="1114" stopIfTrue="1" operator="equal">
      <formula>"Vakio-ominaisuus"</formula>
    </cfRule>
  </conditionalFormatting>
  <conditionalFormatting sqref="H38 H71:H75 H132:H137 H142 H174 H205:H214 H222:H229">
    <cfRule type="cellIs" dxfId="549" priority="2822" stopIfTrue="1" operator="equal">
      <formula>"Räätälöitävä"</formula>
    </cfRule>
    <cfRule type="cellIs" dxfId="548" priority="2821" stopIfTrue="1" operator="equal">
      <formula>"Sovitettava"</formula>
    </cfRule>
  </conditionalFormatting>
  <conditionalFormatting sqref="H39">
    <cfRule type="cellIs" dxfId="547" priority="1099" stopIfTrue="1" operator="equal">
      <formula>"Vakio-ominaisuus"</formula>
    </cfRule>
    <cfRule type="cellIs" dxfId="546" priority="1100" stopIfTrue="1" operator="equal">
      <formula>"Sovitettava"</formula>
    </cfRule>
    <cfRule type="cellIs" dxfId="545" priority="1101" stopIfTrue="1" operator="equal">
      <formula>"Räätälöitävä"</formula>
    </cfRule>
  </conditionalFormatting>
  <conditionalFormatting sqref="H41">
    <cfRule type="cellIs" dxfId="544" priority="1079" stopIfTrue="1" operator="equal">
      <formula>"Vakio-ominaisuus"</formula>
    </cfRule>
    <cfRule type="cellIs" dxfId="543" priority="1080" stopIfTrue="1" operator="equal">
      <formula>"Sovitettava"</formula>
    </cfRule>
    <cfRule type="cellIs" dxfId="542" priority="1081" stopIfTrue="1" operator="equal">
      <formula>"Räätälöitävä"</formula>
    </cfRule>
  </conditionalFormatting>
  <conditionalFormatting sqref="H47:H49">
    <cfRule type="cellIs" dxfId="541" priority="516" stopIfTrue="1" operator="equal">
      <formula>"Vakio-ominaisuus"</formula>
    </cfRule>
    <cfRule type="cellIs" dxfId="540" priority="518" stopIfTrue="1" operator="equal">
      <formula>"Räätälöitävä"</formula>
    </cfRule>
    <cfRule type="cellIs" dxfId="539" priority="517" stopIfTrue="1" operator="equal">
      <formula>"Sovitettava"</formula>
    </cfRule>
  </conditionalFormatting>
  <conditionalFormatting sqref="H49">
    <cfRule type="cellIs" dxfId="538" priority="1271" stopIfTrue="1" operator="equal">
      <formula>"Sovitettava"</formula>
    </cfRule>
    <cfRule type="cellIs" dxfId="537" priority="1270" stopIfTrue="1" operator="equal">
      <formula>"Vakio-ominaisuus"</formula>
    </cfRule>
    <cfRule type="cellIs" dxfId="536" priority="1272" stopIfTrue="1" operator="equal">
      <formula>"Räätälöitävä"</formula>
    </cfRule>
  </conditionalFormatting>
  <conditionalFormatting sqref="H50">
    <cfRule type="cellIs" dxfId="535" priority="1743" stopIfTrue="1" operator="equal">
      <formula>"Räätälöitävä"</formula>
    </cfRule>
    <cfRule type="cellIs" dxfId="534" priority="1741" stopIfTrue="1" operator="equal">
      <formula>"Vakio-ominaisuus"</formula>
    </cfRule>
    <cfRule type="cellIs" dxfId="533" priority="1742" stopIfTrue="1" operator="equal">
      <formula>"Sovitettava"</formula>
    </cfRule>
  </conditionalFormatting>
  <conditionalFormatting sqref="H50:H51">
    <cfRule type="cellIs" dxfId="532" priority="1705" stopIfTrue="1" operator="equal">
      <formula>"Räätälöitävä"</formula>
    </cfRule>
    <cfRule type="cellIs" dxfId="531" priority="1704" stopIfTrue="1" operator="equal">
      <formula>"Sovitettava"</formula>
    </cfRule>
    <cfRule type="cellIs" dxfId="530" priority="1703" stopIfTrue="1" operator="equal">
      <formula>"Vakio-ominaisuus"</formula>
    </cfRule>
  </conditionalFormatting>
  <conditionalFormatting sqref="H51:H52">
    <cfRule type="cellIs" dxfId="529" priority="1685" stopIfTrue="1" operator="equal">
      <formula>"Sovitettava"</formula>
    </cfRule>
    <cfRule type="cellIs" dxfId="528" priority="1684" stopIfTrue="1" operator="equal">
      <formula>"Vakio-ominaisuus"</formula>
    </cfRule>
    <cfRule type="cellIs" dxfId="527" priority="1686" stopIfTrue="1" operator="equal">
      <formula>"Räätälöitävä"</formula>
    </cfRule>
  </conditionalFormatting>
  <conditionalFormatting sqref="H52:H55">
    <cfRule type="cellIs" dxfId="526" priority="1289" stopIfTrue="1" operator="equal">
      <formula>"Vakio-ominaisuus"</formula>
    </cfRule>
    <cfRule type="cellIs" dxfId="525" priority="1290" stopIfTrue="1" operator="equal">
      <formula>"Sovitettava"</formula>
    </cfRule>
    <cfRule type="cellIs" dxfId="524" priority="1291" stopIfTrue="1" operator="equal">
      <formula>"Räätälöitävä"</formula>
    </cfRule>
  </conditionalFormatting>
  <conditionalFormatting sqref="H53">
    <cfRule type="cellIs" dxfId="523" priority="1286" stopIfTrue="1" operator="equal">
      <formula>"Vakio-ominaisuus"</formula>
    </cfRule>
    <cfRule type="cellIs" dxfId="522" priority="1287" stopIfTrue="1" operator="equal">
      <formula>"Sovitettava"</formula>
    </cfRule>
    <cfRule type="cellIs" dxfId="521" priority="1288" stopIfTrue="1" operator="equal">
      <formula>"Räätälöitävä"</formula>
    </cfRule>
  </conditionalFormatting>
  <conditionalFormatting sqref="H54">
    <cfRule type="cellIs" dxfId="520" priority="1646" stopIfTrue="1" operator="equal">
      <formula>"Vakio-ominaisuus"</formula>
    </cfRule>
    <cfRule type="cellIs" dxfId="519" priority="1648" stopIfTrue="1" operator="equal">
      <formula>"Räätälöitävä"</formula>
    </cfRule>
    <cfRule type="cellIs" dxfId="518" priority="1647" stopIfTrue="1" operator="equal">
      <formula>"Sovitettava"</formula>
    </cfRule>
  </conditionalFormatting>
  <conditionalFormatting sqref="H55:H61">
    <cfRule type="cellIs" dxfId="517" priority="724" stopIfTrue="1" operator="equal">
      <formula>"Sovitettava"</formula>
    </cfRule>
    <cfRule type="cellIs" dxfId="516" priority="723" stopIfTrue="1" operator="equal">
      <formula>"Vakio-ominaisuus"</formula>
    </cfRule>
    <cfRule type="cellIs" dxfId="515" priority="725" stopIfTrue="1" operator="equal">
      <formula>"Räätälöitävä"</formula>
    </cfRule>
  </conditionalFormatting>
  <conditionalFormatting sqref="H66:H68">
    <cfRule type="cellIs" dxfId="514" priority="784" stopIfTrue="1" operator="equal">
      <formula>"Räätälöitävä"</formula>
    </cfRule>
    <cfRule type="cellIs" dxfId="513" priority="783" stopIfTrue="1" operator="equal">
      <formula>"Sovitettava"</formula>
    </cfRule>
    <cfRule type="cellIs" dxfId="512" priority="782" stopIfTrue="1" operator="equal">
      <formula>"Vakio-ominaisuus"</formula>
    </cfRule>
  </conditionalFormatting>
  <conditionalFormatting sqref="H69:H71">
    <cfRule type="cellIs" dxfId="511" priority="884" stopIfTrue="1" operator="equal">
      <formula>"Räätälöitävä"</formula>
    </cfRule>
    <cfRule type="cellIs" dxfId="510" priority="882" stopIfTrue="1" operator="equal">
      <formula>"Vakio-ominaisuus"</formula>
    </cfRule>
    <cfRule type="cellIs" dxfId="509" priority="883" stopIfTrue="1" operator="equal">
      <formula>"Sovitettava"</formula>
    </cfRule>
  </conditionalFormatting>
  <conditionalFormatting sqref="H70:H71">
    <cfRule type="cellIs" dxfId="508" priority="863" stopIfTrue="1" operator="equal">
      <formula>"Sovitettava"</formula>
    </cfRule>
    <cfRule type="cellIs" dxfId="507" priority="864" stopIfTrue="1" operator="equal">
      <formula>"Räätälöitävä"</formula>
    </cfRule>
    <cfRule type="cellIs" dxfId="506" priority="862" stopIfTrue="1" operator="equal">
      <formula>"Vakio-ominaisuus"</formula>
    </cfRule>
  </conditionalFormatting>
  <conditionalFormatting sqref="H76:H81">
    <cfRule type="cellIs" dxfId="505" priority="633" stopIfTrue="1" operator="equal">
      <formula>"Räätälöitävä"</formula>
    </cfRule>
    <cfRule type="cellIs" dxfId="504" priority="632" stopIfTrue="1" operator="equal">
      <formula>"Sovitettava"</formula>
    </cfRule>
    <cfRule type="cellIs" dxfId="503" priority="631" stopIfTrue="1" operator="equal">
      <formula>"Vakio-ominaisuus"</formula>
    </cfRule>
  </conditionalFormatting>
  <conditionalFormatting sqref="H77">
    <cfRule type="cellIs" dxfId="502" priority="853" stopIfTrue="1" operator="equal">
      <formula>"Sovitettava"</formula>
    </cfRule>
    <cfRule type="cellIs" dxfId="501" priority="852" stopIfTrue="1" operator="equal">
      <formula>"Vakio-ominaisuus"</formula>
    </cfRule>
    <cfRule type="cellIs" dxfId="500" priority="854" stopIfTrue="1" operator="equal">
      <formula>"Räätälöitävä"</formula>
    </cfRule>
  </conditionalFormatting>
  <conditionalFormatting sqref="H77:H87">
    <cfRule type="cellIs" dxfId="499" priority="1390" stopIfTrue="1" operator="equal">
      <formula>"Räätälöitävä"</formula>
    </cfRule>
    <cfRule type="cellIs" dxfId="498" priority="1388" stopIfTrue="1" operator="equal">
      <formula>"Vakio-ominaisuus"</formula>
    </cfRule>
    <cfRule type="cellIs" dxfId="497" priority="1389" stopIfTrue="1" operator="equal">
      <formula>"Sovitettava"</formula>
    </cfRule>
  </conditionalFormatting>
  <conditionalFormatting sqref="H91:H113">
    <cfRule type="cellIs" dxfId="496" priority="316" stopIfTrue="1" operator="equal">
      <formula>"Sovitettava"</formula>
    </cfRule>
    <cfRule type="cellIs" dxfId="495" priority="315" stopIfTrue="1" operator="equal">
      <formula>"Vakio-ominaisuus"</formula>
    </cfRule>
    <cfRule type="cellIs" dxfId="494" priority="317" stopIfTrue="1" operator="equal">
      <formula>"Räätälöitävä"</formula>
    </cfRule>
  </conditionalFormatting>
  <conditionalFormatting sqref="H115">
    <cfRule type="cellIs" dxfId="493" priority="2186" stopIfTrue="1" operator="equal">
      <formula>"Sovitettava"</formula>
    </cfRule>
    <cfRule type="cellIs" dxfId="492" priority="2185" stopIfTrue="1" operator="equal">
      <formula>"Vakio-ominaisuus"</formula>
    </cfRule>
    <cfRule type="cellIs" dxfId="491" priority="2187" stopIfTrue="1" operator="equal">
      <formula>"Räätälöitävä"</formula>
    </cfRule>
  </conditionalFormatting>
  <conditionalFormatting sqref="H119:H131">
    <cfRule type="cellIs" dxfId="490" priority="557" stopIfTrue="1" operator="equal">
      <formula>"Räätälöitävä"</formula>
    </cfRule>
    <cfRule type="cellIs" dxfId="489" priority="556" stopIfTrue="1" operator="equal">
      <formula>"Sovitettava"</formula>
    </cfRule>
    <cfRule type="cellIs" dxfId="488" priority="555" stopIfTrue="1" operator="equal">
      <formula>"Vakio-ominaisuus"</formula>
    </cfRule>
  </conditionalFormatting>
  <conditionalFormatting sqref="H134">
    <cfRule type="cellIs" dxfId="487" priority="2457" stopIfTrue="1" operator="equal">
      <formula>"Räätälöitävä"</formula>
    </cfRule>
    <cfRule type="cellIs" dxfId="486" priority="2456" stopIfTrue="1" operator="equal">
      <formula>"Sovitettava"</formula>
    </cfRule>
    <cfRule type="cellIs" dxfId="485" priority="2455" stopIfTrue="1" operator="equal">
      <formula>"Vakio-ominaisuus"</formula>
    </cfRule>
  </conditionalFormatting>
  <conditionalFormatting sqref="H138:H139">
    <cfRule type="cellIs" dxfId="484" priority="942" stopIfTrue="1" operator="equal">
      <formula>"Räätälöitävä"</formula>
    </cfRule>
    <cfRule type="cellIs" dxfId="483" priority="941" stopIfTrue="1" operator="equal">
      <formula>"Sovitettava"</formula>
    </cfRule>
    <cfRule type="cellIs" dxfId="482" priority="940" stopIfTrue="1" operator="equal">
      <formula>"Vakio-ominaisuus"</formula>
    </cfRule>
  </conditionalFormatting>
  <conditionalFormatting sqref="H139:H142">
    <cfRule type="cellIs" dxfId="481" priority="538" stopIfTrue="1" operator="equal">
      <formula>"Räätälöitävä"</formula>
    </cfRule>
    <cfRule type="cellIs" dxfId="480" priority="537" stopIfTrue="1" operator="equal">
      <formula>"Sovitettava"</formula>
    </cfRule>
    <cfRule type="cellIs" dxfId="479" priority="536" stopIfTrue="1" operator="equal">
      <formula>"Vakio-ominaisuus"</formula>
    </cfRule>
  </conditionalFormatting>
  <conditionalFormatting sqref="H140">
    <cfRule type="cellIs" dxfId="478" priority="528" stopIfTrue="1" operator="equal">
      <formula>"Räätälöitävä"</formula>
    </cfRule>
    <cfRule type="cellIs" dxfId="477" priority="526" stopIfTrue="1" operator="equal">
      <formula>"Vakio-ominaisuus"</formula>
    </cfRule>
    <cfRule type="cellIs" dxfId="476" priority="527" stopIfTrue="1" operator="equal">
      <formula>"Sovitettava"</formula>
    </cfRule>
  </conditionalFormatting>
  <conditionalFormatting sqref="H142 H132:H137 H174 H38 H71:H75 H205:H214 H222:H229">
    <cfRule type="cellIs" dxfId="475" priority="2820" stopIfTrue="1" operator="equal">
      <formula>"Vakio-ominaisuus"</formula>
    </cfRule>
  </conditionalFormatting>
  <conditionalFormatting sqref="H142">
    <cfRule type="cellIs" dxfId="474" priority="2484" stopIfTrue="1" operator="equal">
      <formula>"Vakio-ominaisuus"</formula>
    </cfRule>
    <cfRule type="cellIs" dxfId="473" priority="2486" stopIfTrue="1" operator="equal">
      <formula>"Räätälöitävä"</formula>
    </cfRule>
    <cfRule type="cellIs" dxfId="472" priority="2485" stopIfTrue="1" operator="equal">
      <formula>"Sovitettava"</formula>
    </cfRule>
  </conditionalFormatting>
  <conditionalFormatting sqref="H147:H174">
    <cfRule type="cellIs" dxfId="471" priority="91" stopIfTrue="1" operator="equal">
      <formula>"Räätälöitävä"</formula>
    </cfRule>
    <cfRule type="cellIs" dxfId="470" priority="90" stopIfTrue="1" operator="equal">
      <formula>"Sovitettava"</formula>
    </cfRule>
    <cfRule type="cellIs" dxfId="469" priority="89" stopIfTrue="1" operator="equal">
      <formula>"Vakio-ominaisuus"</formula>
    </cfRule>
  </conditionalFormatting>
  <conditionalFormatting sqref="H174">
    <cfRule type="cellIs" dxfId="468" priority="1209" stopIfTrue="1" operator="equal">
      <formula>"Räätälöitävä"</formula>
    </cfRule>
    <cfRule type="cellIs" dxfId="467" priority="1208" stopIfTrue="1" operator="equal">
      <formula>"Sovitettava"</formula>
    </cfRule>
    <cfRule type="cellIs" dxfId="466" priority="1207" stopIfTrue="1" operator="equal">
      <formula>"Vakio-ominaisuus"</formula>
    </cfRule>
  </conditionalFormatting>
  <conditionalFormatting sqref="H179:H200">
    <cfRule type="cellIs" dxfId="465" priority="9" stopIfTrue="1" operator="equal">
      <formula>"Räätälöitävä"</formula>
    </cfRule>
    <cfRule type="cellIs" dxfId="464" priority="8" stopIfTrue="1" operator="equal">
      <formula>"Sovitettava"</formula>
    </cfRule>
    <cfRule type="cellIs" dxfId="463" priority="7" stopIfTrue="1" operator="equal">
      <formula>"Vakio-ominaisuus"</formula>
    </cfRule>
  </conditionalFormatting>
  <conditionalFormatting sqref="H234:H239">
    <cfRule type="cellIs" dxfId="462" priority="446" stopIfTrue="1" operator="equal">
      <formula>"Vakio-ominaisuus"</formula>
    </cfRule>
    <cfRule type="cellIs" dxfId="461" priority="447" stopIfTrue="1" operator="equal">
      <formula>"Sovitettava"</formula>
    </cfRule>
    <cfRule type="cellIs" dxfId="460" priority="448" stopIfTrue="1" operator="equal">
      <formula>"Räätälöitävä"</formula>
    </cfRule>
  </conditionalFormatting>
  <conditionalFormatting sqref="I20:I22">
    <cfRule type="expression" dxfId="459" priority="499">
      <formula>G20="Osittain"</formula>
    </cfRule>
  </conditionalFormatting>
  <conditionalFormatting sqref="I27:I42">
    <cfRule type="expression" dxfId="458" priority="690">
      <formula>G27="Osittain"</formula>
    </cfRule>
  </conditionalFormatting>
  <conditionalFormatting sqref="I47:I61">
    <cfRule type="expression" dxfId="457" priority="519">
      <formula>G47="Osittain"</formula>
    </cfRule>
  </conditionalFormatting>
  <conditionalFormatting sqref="I66:I88">
    <cfRule type="expression" dxfId="456" priority="788">
      <formula>G66="Osittain"</formula>
    </cfRule>
  </conditionalFormatting>
  <conditionalFormatting sqref="I91:I115">
    <cfRule type="expression" dxfId="455" priority="321">
      <formula>G91="Osittain"</formula>
    </cfRule>
  </conditionalFormatting>
  <conditionalFormatting sqref="I119:I143">
    <cfRule type="expression" dxfId="454" priority="535">
      <formula>G119="Osittain"</formula>
    </cfRule>
  </conditionalFormatting>
  <conditionalFormatting sqref="I147:I174">
    <cfRule type="expression" dxfId="453" priority="98">
      <formula>G147="Osittain"</formula>
    </cfRule>
  </conditionalFormatting>
  <conditionalFormatting sqref="I179:I200">
    <cfRule type="expression" dxfId="452" priority="16">
      <formula>G179="Osittain"</formula>
    </cfRule>
  </conditionalFormatting>
  <conditionalFormatting sqref="I205:I214">
    <cfRule type="expression" dxfId="451" priority="3210">
      <formula>G205="Osittain"</formula>
    </cfRule>
  </conditionalFormatting>
  <conditionalFormatting sqref="I222:I229">
    <cfRule type="expression" dxfId="450" priority="3455">
      <formula>G222="Osittain"</formula>
    </cfRule>
  </conditionalFormatting>
  <conditionalFormatting sqref="I234:I239">
    <cfRule type="expression" dxfId="449" priority="449">
      <formula>G234="Osittain"</formula>
    </cfRule>
  </conditionalFormatting>
  <dataValidations xWindow="901" yWindow="965" count="2">
    <dataValidation type="list" allowBlank="1" showInputMessage="1" showErrorMessage="1" errorTitle="Vastaus ei ole sallittu" error="Valitse listasta" promptTitle="Valitse vastaus" prompt="- Vakio-ominaisuus (valmisohjelmiston vakio-ominaisuus_x000a_- Sovitettava (Tarjoaja parametroi / sovittaa asiakkaalle valmisohjelmiston kyvykkyyksillä)_x000a_- Räätälöitävä (Tarjoaja toteuttaa muutoin kuin valmisohjelmiston kyvykkyyksillä)_x000a_Ks. Ohje-välilehti, 0.4 " sqref="H20:H22 H147:H174 H205:H214 H47:H61 H119:H142 H91:H113 H27:H42 H222:H229 H66:H86 H179:H200 H234:H239" xr:uid="{5988F9D4-F652-4330-9F84-481215D5B962}">
      <formula1>"Vakio-ominaisuus, Sovitettava, Räätälöitävä"</formula1>
    </dataValidation>
    <dataValidation type="list" allowBlank="1" showErrorMessage="1" errorTitle="Vastaus ei ole sallittu" error="Valitse listasta" promptTitle="Valitse vastaus" prompt="- Kyllä_x000a_- Osittain_x000a_- Ei" sqref="G20:G22 G179:G200 G222:G229 G119:G142 G47:G61 G205:G214 G147:G174 G91:G113 G66:G86 G27:G42 G234:G239" xr:uid="{05E5EB7A-43B0-488E-9342-0520ED3ACE2E}">
      <formula1>IF(E20="V1",$M$3:$M$4,N$3:$N$5)</formula1>
    </dataValidation>
  </dataValidations>
  <pageMargins left="0.25" right="0.25" top="0.75" bottom="0.75" header="0.3" footer="0.3"/>
  <pageSetup paperSize="9" scale="10" orientation="landscape" horizontalDpi="4294967293" r:id="rId1"/>
  <headerFooter alignWithMargins="0">
    <oddHeader>&amp;C&amp;A&amp;RVaatimuslomake</oddHeader>
    <oddFooter>&amp;R&amp;P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outlinePr summaryBelow="0" summaryRight="0"/>
    <pageSetUpPr fitToPage="1"/>
  </sheetPr>
  <dimension ref="A1:Y532"/>
  <sheetViews>
    <sheetView zoomScaleNormal="100" workbookViewId="0"/>
  </sheetViews>
  <sheetFormatPr defaultColWidth="9.109375" defaultRowHeight="14.4" x14ac:dyDescent="0.3"/>
  <cols>
    <col min="1" max="1" width="1.33203125" style="16" customWidth="1"/>
    <col min="2" max="2" width="1.6640625" style="16" customWidth="1"/>
    <col min="3" max="3" width="1.6640625" style="29" customWidth="1"/>
    <col min="4" max="4" width="5.33203125" style="16" customWidth="1"/>
    <col min="5" max="5" width="4.33203125" style="30" customWidth="1"/>
    <col min="6" max="6" width="56.33203125" style="16" customWidth="1"/>
    <col min="7" max="7" width="15.33203125" style="31" customWidth="1"/>
    <col min="8" max="8" width="54.6640625" style="32" customWidth="1"/>
    <col min="9" max="9" width="2" style="33" customWidth="1"/>
    <col min="10" max="10" width="47.109375" style="371" customWidth="1"/>
    <col min="11" max="11" width="7.6640625" style="373" customWidth="1"/>
    <col min="12" max="16" width="9.109375" style="373" customWidth="1"/>
    <col min="17" max="17" width="11" style="162" customWidth="1"/>
    <col min="18" max="22" width="9.109375" style="373" customWidth="1"/>
    <col min="23" max="23" width="13.33203125" style="375" customWidth="1"/>
    <col min="24" max="25" width="9.109375" style="376" customWidth="1"/>
    <col min="26" max="43" width="9.109375" style="16"/>
    <col min="44" max="44" width="24.88671875" style="16" customWidth="1"/>
    <col min="45" max="16384" width="9.109375" style="16"/>
  </cols>
  <sheetData>
    <row r="1" spans="1:25" ht="6.75" customHeight="1" x14ac:dyDescent="0.3">
      <c r="A1" s="16">
        <v>3</v>
      </c>
      <c r="L1" s="374"/>
      <c r="M1" s="374"/>
    </row>
    <row r="2" spans="1:25" ht="16.5" customHeight="1" x14ac:dyDescent="0.25">
      <c r="B2" s="471" t="str">
        <f>Ohje!B2</f>
        <v>&lt;Järjestelmä X&gt;</v>
      </c>
      <c r="C2" s="471"/>
      <c r="D2" s="471"/>
      <c r="E2" s="471"/>
      <c r="F2" s="471"/>
      <c r="G2" s="471"/>
      <c r="H2" s="471"/>
      <c r="I2" s="471"/>
      <c r="J2" s="372" t="s">
        <v>1</v>
      </c>
      <c r="K2" s="377"/>
      <c r="L2" s="378" t="s">
        <v>23</v>
      </c>
      <c r="M2" s="378" t="s">
        <v>24</v>
      </c>
      <c r="N2" s="379"/>
      <c r="O2" s="373" t="s">
        <v>23</v>
      </c>
      <c r="P2" s="373" t="s">
        <v>23</v>
      </c>
      <c r="Q2" s="373" t="s">
        <v>25</v>
      </c>
      <c r="R2" s="373" t="s">
        <v>25</v>
      </c>
      <c r="S2" s="373" t="s">
        <v>25</v>
      </c>
      <c r="T2" s="373" t="s">
        <v>26</v>
      </c>
      <c r="U2" s="373" t="s">
        <v>26</v>
      </c>
      <c r="V2" s="373" t="s">
        <v>26</v>
      </c>
      <c r="X2" s="376" t="s">
        <v>25</v>
      </c>
      <c r="Y2" s="376" t="s">
        <v>26</v>
      </c>
    </row>
    <row r="3" spans="1:25" ht="15.6" x14ac:dyDescent="0.3">
      <c r="B3" s="472" t="s">
        <v>204</v>
      </c>
      <c r="C3" s="472"/>
      <c r="D3" s="472"/>
      <c r="E3" s="472"/>
      <c r="F3" s="472"/>
      <c r="G3" s="472"/>
      <c r="H3" s="472"/>
      <c r="I3" s="472"/>
      <c r="K3" s="380"/>
      <c r="L3" s="381" t="s">
        <v>28</v>
      </c>
      <c r="M3" s="381" t="s">
        <v>28</v>
      </c>
      <c r="N3" s="374"/>
      <c r="O3" s="373" t="s">
        <v>28</v>
      </c>
      <c r="P3" s="373" t="s">
        <v>3</v>
      </c>
      <c r="Q3" s="373" t="s">
        <v>28</v>
      </c>
      <c r="R3" s="373" t="s">
        <v>29</v>
      </c>
      <c r="S3" s="373" t="s">
        <v>3</v>
      </c>
      <c r="T3" s="373" t="s">
        <v>28</v>
      </c>
      <c r="U3" s="373" t="s">
        <v>29</v>
      </c>
      <c r="V3" s="373" t="s">
        <v>3</v>
      </c>
      <c r="X3" s="376" t="s">
        <v>30</v>
      </c>
      <c r="Y3" s="376" t="s">
        <v>30</v>
      </c>
    </row>
    <row r="4" spans="1:25" ht="15.6" x14ac:dyDescent="0.25">
      <c r="B4" s="102" t="s">
        <v>31</v>
      </c>
      <c r="C4" s="102"/>
      <c r="D4" s="34"/>
      <c r="E4" s="35"/>
      <c r="F4" s="321"/>
      <c r="G4" s="36"/>
      <c r="H4" s="103"/>
      <c r="I4" s="21"/>
      <c r="L4" s="381" t="s">
        <v>3</v>
      </c>
      <c r="M4" s="381" t="s">
        <v>29</v>
      </c>
      <c r="N4" s="374"/>
    </row>
    <row r="5" spans="1:25" ht="54.75" customHeight="1" x14ac:dyDescent="0.25">
      <c r="F5" s="473" t="s">
        <v>205</v>
      </c>
      <c r="G5" s="473"/>
      <c r="H5" s="473"/>
      <c r="I5" s="16"/>
      <c r="L5" s="381"/>
      <c r="M5" s="381" t="s">
        <v>3</v>
      </c>
      <c r="N5" s="374"/>
    </row>
    <row r="6" spans="1:25" ht="34.200000000000003" customHeight="1" x14ac:dyDescent="0.25">
      <c r="D6" s="38"/>
      <c r="F6" s="474" t="str">
        <f>IF(K6&gt;0,CONCATENATE("Ette ole vielä vastanneet ",K6," vaatimukseen, täydentäkää vastauksianne sarakkeeseen G."),"")</f>
        <v>Ette ole vielä vastanneet 119 vaatimukseen, täydentäkää vastauksianne sarakkeeseen G.</v>
      </c>
      <c r="G6" s="474"/>
      <c r="H6" s="474"/>
      <c r="I6" s="16"/>
      <c r="K6" s="373">
        <f>SUM(K20:K427)</f>
        <v>119</v>
      </c>
      <c r="L6" s="373">
        <f>SUM(L20:L183)</f>
        <v>0</v>
      </c>
    </row>
    <row r="7" spans="1:25" s="23" customFormat="1" ht="33.75" customHeight="1" x14ac:dyDescent="0.25">
      <c r="B7" s="35"/>
      <c r="C7" s="39"/>
      <c r="E7" s="30"/>
      <c r="F7" s="475" t="str">
        <f>IF(L7&gt;0,CONCATENATE("Olette vastanneet Ei ",L7," pakolliseen vaatimukseen, hankintalain mukaan tarjouksenne joudutaan lähes varmasti hylkäämään"),"")</f>
        <v/>
      </c>
      <c r="G7" s="475"/>
      <c r="H7" s="475"/>
      <c r="I7" s="21"/>
      <c r="J7" s="371"/>
      <c r="K7" s="373"/>
      <c r="L7" s="373">
        <f>SUM(L20:L427)</f>
        <v>0</v>
      </c>
      <c r="M7" s="373"/>
      <c r="N7" s="373"/>
      <c r="O7" s="373"/>
      <c r="P7" s="373"/>
      <c r="Q7" s="162"/>
      <c r="R7" s="373"/>
      <c r="S7" s="373"/>
      <c r="T7" s="373"/>
      <c r="U7" s="373"/>
      <c r="V7" s="373"/>
      <c r="W7" s="375"/>
      <c r="X7" s="376"/>
      <c r="Y7" s="376"/>
    </row>
    <row r="8" spans="1:25" ht="15.6" x14ac:dyDescent="0.25">
      <c r="B8" s="35" t="s">
        <v>34</v>
      </c>
      <c r="F8" s="321"/>
      <c r="G8" s="36"/>
      <c r="H8" s="21"/>
      <c r="I8" s="21"/>
    </row>
    <row r="9" spans="1:25" ht="186.75" customHeight="1" x14ac:dyDescent="0.25">
      <c r="F9" s="476" t="s">
        <v>206</v>
      </c>
      <c r="G9" s="477"/>
      <c r="H9" s="477"/>
      <c r="I9" s="16"/>
    </row>
    <row r="10" spans="1:25" ht="15.6" x14ac:dyDescent="0.25">
      <c r="B10" s="35" t="s">
        <v>207</v>
      </c>
      <c r="C10" s="35"/>
      <c r="E10" s="16"/>
      <c r="G10" s="16"/>
      <c r="H10" s="16"/>
      <c r="I10" s="16"/>
      <c r="K10" s="93"/>
      <c r="L10" s="374"/>
      <c r="M10" s="374"/>
    </row>
    <row r="11" spans="1:25" ht="35.25" customHeight="1" x14ac:dyDescent="0.25">
      <c r="C11" s="16"/>
      <c r="E11" s="16"/>
      <c r="F11" s="458" t="s">
        <v>208</v>
      </c>
      <c r="G11" s="465"/>
      <c r="H11" s="465"/>
      <c r="I11" s="16"/>
      <c r="K11" s="93"/>
      <c r="L11" s="378"/>
      <c r="M11" s="378"/>
    </row>
    <row r="12" spans="1:25" customFormat="1" ht="25.5" customHeight="1" x14ac:dyDescent="0.25">
      <c r="C12" s="14" t="s">
        <v>38</v>
      </c>
      <c r="D12" s="13"/>
      <c r="E12" s="6"/>
      <c r="F12" s="329"/>
      <c r="G12" s="49"/>
      <c r="H12" s="3"/>
      <c r="I12" s="83"/>
      <c r="J12" s="438"/>
      <c r="K12" s="382"/>
      <c r="L12" s="381"/>
      <c r="M12" s="381"/>
      <c r="N12" s="383"/>
      <c r="O12" s="383"/>
      <c r="P12" s="383"/>
      <c r="Q12" s="383"/>
      <c r="R12" s="383"/>
      <c r="S12" s="130"/>
      <c r="T12" s="130"/>
      <c r="U12" s="384"/>
      <c r="V12" s="130"/>
      <c r="W12" s="385"/>
      <c r="X12" s="386"/>
      <c r="Y12" s="386"/>
    </row>
    <row r="13" spans="1:25" thickBot="1" x14ac:dyDescent="0.3">
      <c r="F13" s="104" t="s">
        <v>39</v>
      </c>
      <c r="G13" s="49"/>
      <c r="H13" s="3"/>
      <c r="I13" s="47"/>
      <c r="K13" s="387"/>
      <c r="L13" s="381"/>
      <c r="M13" s="381"/>
      <c r="N13" s="387"/>
      <c r="O13" s="387"/>
      <c r="P13" s="387"/>
      <c r="Q13" s="387"/>
      <c r="R13" s="387"/>
      <c r="S13" s="374"/>
      <c r="T13" s="374"/>
      <c r="U13" s="374"/>
      <c r="V13" s="374"/>
      <c r="W13" s="388"/>
      <c r="X13" s="388"/>
      <c r="Y13" s="375"/>
    </row>
    <row r="14" spans="1:25" customFormat="1" ht="53.4" thickBot="1" x14ac:dyDescent="0.3">
      <c r="C14" s="10"/>
      <c r="D14" s="48" t="str">
        <f t="shared" ref="D14" si="0">CONCATENATE($A$1,".",M14)</f>
        <v>3.1</v>
      </c>
      <c r="E14" s="154" t="s">
        <v>40</v>
      </c>
      <c r="F14" s="155" t="s">
        <v>209</v>
      </c>
      <c r="G14" s="49"/>
      <c r="H14" s="3"/>
      <c r="I14" s="13"/>
      <c r="J14" s="438"/>
      <c r="K14" s="130"/>
      <c r="L14" s="381"/>
      <c r="M14" s="381">
        <v>1</v>
      </c>
      <c r="N14" s="389"/>
      <c r="O14" s="130"/>
      <c r="P14" s="130"/>
      <c r="Q14" s="390"/>
      <c r="R14" s="130"/>
      <c r="S14" s="130"/>
      <c r="T14" s="130"/>
      <c r="U14" s="130"/>
      <c r="V14" s="130"/>
      <c r="W14" s="385"/>
      <c r="X14" s="386"/>
      <c r="Y14" s="386"/>
    </row>
    <row r="15" spans="1:25" customFormat="1" ht="9.75" customHeight="1" x14ac:dyDescent="0.25">
      <c r="C15" s="10"/>
      <c r="D15" s="13"/>
      <c r="E15" s="6"/>
      <c r="F15" s="329"/>
      <c r="G15" s="49"/>
      <c r="H15" s="3"/>
      <c r="I15" s="3"/>
      <c r="J15" s="438"/>
      <c r="K15" s="384"/>
      <c r="L15" s="130"/>
      <c r="M15" s="130"/>
      <c r="N15" s="130"/>
      <c r="O15" s="130"/>
      <c r="P15" s="130"/>
      <c r="Q15" s="390"/>
      <c r="R15" s="130"/>
      <c r="S15" s="130"/>
      <c r="T15" s="130"/>
      <c r="U15" s="130"/>
      <c r="V15" s="130"/>
      <c r="W15" s="385"/>
      <c r="X15" s="386"/>
      <c r="Y15" s="386"/>
    </row>
    <row r="16" spans="1:25" customFormat="1" ht="15.6" x14ac:dyDescent="0.25">
      <c r="B16" s="7"/>
      <c r="C16" s="7" t="s">
        <v>210</v>
      </c>
      <c r="D16" s="13"/>
      <c r="E16" s="13"/>
      <c r="F16" s="13"/>
      <c r="G16" s="13"/>
      <c r="H16" s="13"/>
      <c r="I16" s="13"/>
      <c r="J16" s="438"/>
      <c r="K16" s="384"/>
      <c r="L16" s="130"/>
      <c r="M16" s="130"/>
      <c r="N16" s="130"/>
      <c r="O16" s="130"/>
      <c r="P16" s="130"/>
      <c r="Q16" s="390"/>
      <c r="R16" s="130"/>
      <c r="S16" s="130"/>
      <c r="T16" s="130"/>
      <c r="U16" s="130"/>
      <c r="V16" s="130"/>
      <c r="W16" s="385"/>
      <c r="X16" s="386"/>
      <c r="Y16" s="386"/>
    </row>
    <row r="17" spans="2:25" customFormat="1" ht="44.7" customHeight="1" x14ac:dyDescent="0.25">
      <c r="C17" s="10"/>
      <c r="D17" s="13"/>
      <c r="E17" s="6"/>
      <c r="F17" s="458"/>
      <c r="G17" s="465"/>
      <c r="H17" s="465"/>
      <c r="I17" s="330"/>
      <c r="J17" s="438"/>
      <c r="K17" s="384"/>
      <c r="L17" s="130"/>
      <c r="M17" s="130"/>
      <c r="N17" s="130"/>
      <c r="O17" s="130"/>
      <c r="P17" s="130"/>
      <c r="Q17" s="390"/>
      <c r="R17" s="130"/>
      <c r="S17" s="130"/>
      <c r="T17" s="130"/>
      <c r="U17" s="130"/>
      <c r="V17" s="130"/>
      <c r="W17" s="385"/>
      <c r="X17" s="386"/>
      <c r="Y17" s="386"/>
    </row>
    <row r="18" spans="2:25" customFormat="1" ht="9.75" customHeight="1" x14ac:dyDescent="0.25">
      <c r="C18" s="10"/>
      <c r="D18" s="13"/>
      <c r="E18" s="6"/>
      <c r="F18" s="329"/>
      <c r="G18" s="49"/>
      <c r="H18" s="3"/>
      <c r="I18" s="3"/>
      <c r="J18" s="438"/>
      <c r="K18" s="384"/>
      <c r="L18" s="130"/>
      <c r="M18" s="130"/>
      <c r="N18" s="130"/>
      <c r="O18" s="130"/>
      <c r="P18" s="130"/>
      <c r="Q18" s="390"/>
      <c r="R18" s="130"/>
      <c r="S18" s="130"/>
      <c r="T18" s="130"/>
      <c r="U18" s="130"/>
      <c r="V18" s="130"/>
      <c r="W18" s="385"/>
      <c r="X18" s="386"/>
      <c r="Y18" s="386"/>
    </row>
    <row r="19" spans="2:25" customFormat="1" ht="13.5" customHeight="1" x14ac:dyDescent="0.25">
      <c r="B19" s="10"/>
      <c r="D19" s="11"/>
      <c r="E19" s="19"/>
      <c r="F19" s="20" t="s">
        <v>44</v>
      </c>
      <c r="G19" s="4" t="s">
        <v>45</v>
      </c>
      <c r="H19" s="20"/>
      <c r="I19" s="13"/>
      <c r="J19" s="438"/>
      <c r="K19" s="130"/>
      <c r="L19" s="130"/>
      <c r="M19" s="130"/>
      <c r="N19" s="130"/>
      <c r="O19" s="130"/>
      <c r="P19" s="130"/>
      <c r="Q19" s="390"/>
      <c r="R19" s="130"/>
      <c r="S19" s="130"/>
      <c r="T19" s="130"/>
      <c r="U19" s="130"/>
      <c r="V19" s="130"/>
      <c r="W19" s="385"/>
      <c r="X19" s="386"/>
      <c r="Y19" s="386"/>
    </row>
    <row r="20" spans="2:25" customFormat="1" ht="52.8" x14ac:dyDescent="0.25">
      <c r="C20" s="10"/>
      <c r="D20" s="48" t="str">
        <f t="shared" ref="D20:D29" ca="1" si="1">CONCATENATE($A$1,".",M20)</f>
        <v>3.2</v>
      </c>
      <c r="E20" s="224" t="s">
        <v>23</v>
      </c>
      <c r="F20" s="300" t="s">
        <v>211</v>
      </c>
      <c r="G20" s="225"/>
      <c r="H20" s="93" t="s">
        <v>47</v>
      </c>
      <c r="I20" s="13"/>
      <c r="J20" s="438"/>
      <c r="K20" s="130">
        <f t="shared" ref="K20:K22" si="2">IF(AND(OR(E20="V1",E20="V2",E20="V3"),G20=""),1,0)</f>
        <v>1</v>
      </c>
      <c r="L20" s="130">
        <f t="shared" ref="L20:L22" si="3">IF(OR(AND(E20="V1",G20="Ei"),(AND(E20="V1",G20="Osittain"))),1,0)</f>
        <v>0</v>
      </c>
      <c r="M20" s="389">
        <f ca="1">MAX(M$14:OFFSET(M20,-1,0))+1</f>
        <v>2</v>
      </c>
      <c r="N20" s="389"/>
      <c r="O20" s="373">
        <f t="shared" ref="O20:V29" si="4">IF(AND($E20=O$2,$G20=O$3),1,0)</f>
        <v>0</v>
      </c>
      <c r="P20" s="373">
        <f t="shared" si="4"/>
        <v>0</v>
      </c>
      <c r="Q20" s="373">
        <f t="shared" si="4"/>
        <v>0</v>
      </c>
      <c r="R20" s="373">
        <f t="shared" si="4"/>
        <v>0</v>
      </c>
      <c r="S20" s="373">
        <f t="shared" si="4"/>
        <v>0</v>
      </c>
      <c r="T20" s="373">
        <f t="shared" si="4"/>
        <v>0</v>
      </c>
      <c r="U20" s="373">
        <f t="shared" si="4"/>
        <v>0</v>
      </c>
      <c r="V20" s="373">
        <f t="shared" si="4"/>
        <v>0</v>
      </c>
      <c r="W20" s="385"/>
      <c r="X20" s="376">
        <f t="shared" ref="X20:X29" si="5">IF(E20="V2",1,0)</f>
        <v>0</v>
      </c>
      <c r="Y20" s="376">
        <f t="shared" ref="Y20:Y29" si="6">IF(E20="V3",1,0)</f>
        <v>0</v>
      </c>
    </row>
    <row r="21" spans="2:25" customFormat="1" ht="105.6" x14ac:dyDescent="0.25">
      <c r="C21" s="10"/>
      <c r="D21" s="48" t="str">
        <f t="shared" ca="1" si="1"/>
        <v>3.3</v>
      </c>
      <c r="E21" s="224" t="s">
        <v>23</v>
      </c>
      <c r="F21" s="227" t="s">
        <v>212</v>
      </c>
      <c r="G21" s="225"/>
      <c r="H21" s="93" t="s">
        <v>47</v>
      </c>
      <c r="I21" s="13"/>
      <c r="J21" s="438"/>
      <c r="K21" s="130">
        <f t="shared" si="2"/>
        <v>1</v>
      </c>
      <c r="L21" s="130">
        <f t="shared" si="3"/>
        <v>0</v>
      </c>
      <c r="M21" s="389">
        <f ca="1">MAX(M$14:OFFSET(M21,-1,0))+1</f>
        <v>3</v>
      </c>
      <c r="N21" s="389"/>
      <c r="O21" s="373">
        <f t="shared" si="4"/>
        <v>0</v>
      </c>
      <c r="P21" s="373">
        <f t="shared" si="4"/>
        <v>0</v>
      </c>
      <c r="Q21" s="373">
        <f t="shared" si="4"/>
        <v>0</v>
      </c>
      <c r="R21" s="373">
        <f t="shared" si="4"/>
        <v>0</v>
      </c>
      <c r="S21" s="373">
        <f t="shared" si="4"/>
        <v>0</v>
      </c>
      <c r="T21" s="373">
        <f t="shared" si="4"/>
        <v>0</v>
      </c>
      <c r="U21" s="373">
        <f t="shared" si="4"/>
        <v>0</v>
      </c>
      <c r="V21" s="373">
        <f t="shared" si="4"/>
        <v>0</v>
      </c>
      <c r="W21" s="385"/>
      <c r="X21" s="376">
        <f t="shared" si="5"/>
        <v>0</v>
      </c>
      <c r="Y21" s="376">
        <f t="shared" si="6"/>
        <v>0</v>
      </c>
    </row>
    <row r="22" spans="2:25" customFormat="1" ht="105.6" x14ac:dyDescent="0.25">
      <c r="C22" s="10"/>
      <c r="D22" s="48" t="str">
        <f t="shared" ca="1" si="1"/>
        <v>3.4</v>
      </c>
      <c r="E22" s="224" t="s">
        <v>23</v>
      </c>
      <c r="F22" s="300" t="s">
        <v>213</v>
      </c>
      <c r="G22" s="225"/>
      <c r="H22" s="93" t="s">
        <v>47</v>
      </c>
      <c r="I22" s="13"/>
      <c r="J22" s="438"/>
      <c r="K22" s="130">
        <f t="shared" si="2"/>
        <v>1</v>
      </c>
      <c r="L22" s="130">
        <f t="shared" si="3"/>
        <v>0</v>
      </c>
      <c r="M22" s="389">
        <f ca="1">MAX(M$14:OFFSET(M22,-1,0))+1</f>
        <v>4</v>
      </c>
      <c r="N22" s="389"/>
      <c r="O22" s="373">
        <f t="shared" si="4"/>
        <v>0</v>
      </c>
      <c r="P22" s="373">
        <f t="shared" si="4"/>
        <v>0</v>
      </c>
      <c r="Q22" s="373">
        <f t="shared" si="4"/>
        <v>0</v>
      </c>
      <c r="R22" s="373">
        <f t="shared" si="4"/>
        <v>0</v>
      </c>
      <c r="S22" s="373">
        <f t="shared" si="4"/>
        <v>0</v>
      </c>
      <c r="T22" s="373">
        <f t="shared" si="4"/>
        <v>0</v>
      </c>
      <c r="U22" s="373">
        <f t="shared" si="4"/>
        <v>0</v>
      </c>
      <c r="V22" s="373">
        <f t="shared" si="4"/>
        <v>0</v>
      </c>
      <c r="W22" s="385"/>
      <c r="X22" s="376">
        <f t="shared" si="5"/>
        <v>0</v>
      </c>
      <c r="Y22" s="376">
        <f t="shared" si="6"/>
        <v>0</v>
      </c>
    </row>
    <row r="23" spans="2:25" customFormat="1" ht="66" x14ac:dyDescent="0.25">
      <c r="C23" s="10"/>
      <c r="D23" s="48" t="str">
        <f t="shared" ca="1" si="1"/>
        <v>3.5</v>
      </c>
      <c r="E23" s="224" t="s">
        <v>25</v>
      </c>
      <c r="F23" s="243" t="s">
        <v>214</v>
      </c>
      <c r="G23" s="305"/>
      <c r="H23" s="93" t="s">
        <v>47</v>
      </c>
      <c r="J23" s="438"/>
      <c r="K23" s="130">
        <f>IF(AND(OR(E23="V1",E23="V2",E23="V3"),G23=""),1,0)</f>
        <v>1</v>
      </c>
      <c r="L23" s="130">
        <f>IF(OR(AND(E23="V1",G23="Ei"),(AND(E23="V1",G23="Osittain"))),1,0)</f>
        <v>0</v>
      </c>
      <c r="M23" s="389">
        <f ca="1">MAX(M$14:OFFSET(M23,-1,0))+1</f>
        <v>5</v>
      </c>
      <c r="N23" s="389"/>
      <c r="O23" s="373">
        <f t="shared" ref="O23:V23" si="7">IF(AND($E23=O$2,$G23=O$3),1,0)</f>
        <v>0</v>
      </c>
      <c r="P23" s="373">
        <f t="shared" si="7"/>
        <v>0</v>
      </c>
      <c r="Q23" s="373">
        <f t="shared" si="7"/>
        <v>0</v>
      </c>
      <c r="R23" s="373">
        <f t="shared" si="7"/>
        <v>0</v>
      </c>
      <c r="S23" s="373">
        <f t="shared" si="7"/>
        <v>0</v>
      </c>
      <c r="T23" s="373">
        <f t="shared" si="7"/>
        <v>0</v>
      </c>
      <c r="U23" s="373">
        <f t="shared" si="7"/>
        <v>0</v>
      </c>
      <c r="V23" s="373">
        <f t="shared" si="7"/>
        <v>0</v>
      </c>
      <c r="W23" s="385"/>
      <c r="X23" s="376">
        <f t="shared" si="5"/>
        <v>1</v>
      </c>
      <c r="Y23" s="376">
        <f t="shared" si="6"/>
        <v>0</v>
      </c>
    </row>
    <row r="24" spans="2:25" customFormat="1" ht="27.6" x14ac:dyDescent="0.25">
      <c r="C24" s="10"/>
      <c r="D24" s="48" t="str">
        <f t="shared" ca="1" si="1"/>
        <v>3.6</v>
      </c>
      <c r="E24" s="224" t="s">
        <v>23</v>
      </c>
      <c r="F24" s="300" t="s">
        <v>215</v>
      </c>
      <c r="G24" s="225"/>
      <c r="H24" s="93" t="s">
        <v>47</v>
      </c>
      <c r="I24" s="13"/>
      <c r="J24" s="438"/>
      <c r="K24" s="130">
        <f t="shared" ref="K24:K26" si="8">IF(AND(OR(E24="V1",E24="V2",E24="V3"),G24=""),1,0)</f>
        <v>1</v>
      </c>
      <c r="L24" s="130">
        <f t="shared" ref="L24:L26" si="9">IF(OR(AND(E24="V1",G24="Ei"),(AND(E24="V1",G24="Osittain"))),1,0)</f>
        <v>0</v>
      </c>
      <c r="M24" s="389">
        <f ca="1">MAX(M$14:OFFSET(M24,-1,0))+1</f>
        <v>6</v>
      </c>
      <c r="N24" s="389"/>
      <c r="O24" s="373">
        <f t="shared" si="4"/>
        <v>0</v>
      </c>
      <c r="P24" s="373">
        <f t="shared" si="4"/>
        <v>0</v>
      </c>
      <c r="Q24" s="373">
        <f t="shared" si="4"/>
        <v>0</v>
      </c>
      <c r="R24" s="373">
        <f t="shared" si="4"/>
        <v>0</v>
      </c>
      <c r="S24" s="373">
        <f t="shared" si="4"/>
        <v>0</v>
      </c>
      <c r="T24" s="373">
        <f t="shared" si="4"/>
        <v>0</v>
      </c>
      <c r="U24" s="373">
        <f t="shared" si="4"/>
        <v>0</v>
      </c>
      <c r="V24" s="373">
        <f t="shared" si="4"/>
        <v>0</v>
      </c>
      <c r="W24" s="385"/>
      <c r="X24" s="376">
        <f t="shared" si="5"/>
        <v>0</v>
      </c>
      <c r="Y24" s="376">
        <f t="shared" si="6"/>
        <v>0</v>
      </c>
    </row>
    <row r="25" spans="2:25" customFormat="1" ht="79.2" x14ac:dyDescent="0.25">
      <c r="C25" s="10"/>
      <c r="D25" s="48" t="str">
        <f t="shared" ca="1" si="1"/>
        <v>3.7</v>
      </c>
      <c r="E25" s="224" t="s">
        <v>23</v>
      </c>
      <c r="F25" s="300" t="s">
        <v>216</v>
      </c>
      <c r="G25" s="225"/>
      <c r="H25" s="93" t="s">
        <v>47</v>
      </c>
      <c r="I25" s="13"/>
      <c r="J25" s="438" t="s">
        <v>217</v>
      </c>
      <c r="K25" s="130">
        <f t="shared" si="8"/>
        <v>1</v>
      </c>
      <c r="L25" s="130">
        <f t="shared" si="9"/>
        <v>0</v>
      </c>
      <c r="M25" s="389">
        <f ca="1">MAX(M$14:OFFSET(M25,-1,0))+1</f>
        <v>7</v>
      </c>
      <c r="N25" s="389"/>
      <c r="O25" s="373">
        <f t="shared" si="4"/>
        <v>0</v>
      </c>
      <c r="P25" s="373">
        <f t="shared" si="4"/>
        <v>0</v>
      </c>
      <c r="Q25" s="373">
        <f t="shared" si="4"/>
        <v>0</v>
      </c>
      <c r="R25" s="373">
        <f t="shared" si="4"/>
        <v>0</v>
      </c>
      <c r="S25" s="373">
        <f t="shared" si="4"/>
        <v>0</v>
      </c>
      <c r="T25" s="373">
        <f t="shared" si="4"/>
        <v>0</v>
      </c>
      <c r="U25" s="373">
        <f t="shared" si="4"/>
        <v>0</v>
      </c>
      <c r="V25" s="373">
        <f t="shared" si="4"/>
        <v>0</v>
      </c>
      <c r="W25" s="385"/>
      <c r="X25" s="376">
        <f t="shared" si="5"/>
        <v>0</v>
      </c>
      <c r="Y25" s="376">
        <f t="shared" si="6"/>
        <v>0</v>
      </c>
    </row>
    <row r="26" spans="2:25" customFormat="1" ht="66" x14ac:dyDescent="0.25">
      <c r="C26" s="10"/>
      <c r="D26" s="48" t="str">
        <f t="shared" ca="1" si="1"/>
        <v>3.8</v>
      </c>
      <c r="E26" s="224" t="s">
        <v>23</v>
      </c>
      <c r="F26" s="227" t="s">
        <v>218</v>
      </c>
      <c r="G26" s="225"/>
      <c r="H26" s="93" t="s">
        <v>47</v>
      </c>
      <c r="I26" s="13"/>
      <c r="J26" s="438"/>
      <c r="K26" s="130">
        <f t="shared" si="8"/>
        <v>1</v>
      </c>
      <c r="L26" s="130">
        <f t="shared" si="9"/>
        <v>0</v>
      </c>
      <c r="M26" s="389">
        <f ca="1">MAX(M$14:OFFSET(M26,-1,0))+1</f>
        <v>8</v>
      </c>
      <c r="N26" s="389"/>
      <c r="O26" s="373">
        <f t="shared" si="4"/>
        <v>0</v>
      </c>
      <c r="P26" s="373">
        <f t="shared" si="4"/>
        <v>0</v>
      </c>
      <c r="Q26" s="373">
        <f t="shared" si="4"/>
        <v>0</v>
      </c>
      <c r="R26" s="373">
        <f t="shared" si="4"/>
        <v>0</v>
      </c>
      <c r="S26" s="373">
        <f t="shared" si="4"/>
        <v>0</v>
      </c>
      <c r="T26" s="373">
        <f t="shared" si="4"/>
        <v>0</v>
      </c>
      <c r="U26" s="373">
        <f t="shared" si="4"/>
        <v>0</v>
      </c>
      <c r="V26" s="373">
        <f t="shared" si="4"/>
        <v>0</v>
      </c>
      <c r="W26" s="385"/>
      <c r="X26" s="376">
        <f t="shared" si="5"/>
        <v>0</v>
      </c>
      <c r="Y26" s="376">
        <f t="shared" si="6"/>
        <v>0</v>
      </c>
    </row>
    <row r="27" spans="2:25" customFormat="1" ht="39.6" x14ac:dyDescent="0.25">
      <c r="C27" s="10"/>
      <c r="D27" s="48" t="str">
        <f t="shared" ca="1" si="1"/>
        <v>3.9</v>
      </c>
      <c r="E27" s="224" t="s">
        <v>23</v>
      </c>
      <c r="F27" s="299" t="s">
        <v>114</v>
      </c>
      <c r="G27" s="225"/>
      <c r="H27" s="93" t="s">
        <v>47</v>
      </c>
      <c r="I27" s="13"/>
      <c r="J27" s="438" t="s">
        <v>219</v>
      </c>
      <c r="K27" s="130">
        <f t="shared" ref="K27:K28" si="10">IF(AND(OR(E27="V1",E27="V2",E27="V3"),G27=""),1,0)</f>
        <v>1</v>
      </c>
      <c r="L27" s="130">
        <f t="shared" ref="L27:L28" si="11">IF(OR(AND(E27="V1",G27="Ei"),(AND(E27="V1",G27="Osittain"))),1,0)</f>
        <v>0</v>
      </c>
      <c r="M27" s="389">
        <f ca="1">MAX(M$14:OFFSET(M27,-1,0))+1</f>
        <v>9</v>
      </c>
      <c r="N27" s="389"/>
      <c r="O27" s="373">
        <f t="shared" si="4"/>
        <v>0</v>
      </c>
      <c r="P27" s="373">
        <f t="shared" si="4"/>
        <v>0</v>
      </c>
      <c r="Q27" s="373">
        <f t="shared" si="4"/>
        <v>0</v>
      </c>
      <c r="R27" s="373">
        <f t="shared" si="4"/>
        <v>0</v>
      </c>
      <c r="S27" s="373">
        <f t="shared" si="4"/>
        <v>0</v>
      </c>
      <c r="T27" s="373">
        <f t="shared" si="4"/>
        <v>0</v>
      </c>
      <c r="U27" s="373">
        <f t="shared" si="4"/>
        <v>0</v>
      </c>
      <c r="V27" s="373">
        <f t="shared" si="4"/>
        <v>0</v>
      </c>
      <c r="W27" s="385"/>
      <c r="X27" s="376">
        <f t="shared" si="5"/>
        <v>0</v>
      </c>
      <c r="Y27" s="376">
        <f t="shared" si="6"/>
        <v>0</v>
      </c>
    </row>
    <row r="28" spans="2:25" customFormat="1" ht="27.6" x14ac:dyDescent="0.25">
      <c r="C28" s="10"/>
      <c r="D28" s="48" t="str">
        <f t="shared" ca="1" si="1"/>
        <v>3.10</v>
      </c>
      <c r="E28" s="224" t="s">
        <v>23</v>
      </c>
      <c r="F28" s="299" t="s">
        <v>114</v>
      </c>
      <c r="G28" s="225"/>
      <c r="H28" s="93" t="s">
        <v>47</v>
      </c>
      <c r="I28" s="13"/>
      <c r="J28" s="438"/>
      <c r="K28" s="130">
        <f t="shared" si="10"/>
        <v>1</v>
      </c>
      <c r="L28" s="130">
        <f t="shared" si="11"/>
        <v>0</v>
      </c>
      <c r="M28" s="389">
        <f ca="1">MAX(M$14:OFFSET(M28,-1,0))+1</f>
        <v>10</v>
      </c>
      <c r="N28" s="389"/>
      <c r="O28" s="373">
        <f t="shared" si="4"/>
        <v>0</v>
      </c>
      <c r="P28" s="373">
        <f t="shared" si="4"/>
        <v>0</v>
      </c>
      <c r="Q28" s="373">
        <f t="shared" si="4"/>
        <v>0</v>
      </c>
      <c r="R28" s="373">
        <f t="shared" si="4"/>
        <v>0</v>
      </c>
      <c r="S28" s="373">
        <f t="shared" si="4"/>
        <v>0</v>
      </c>
      <c r="T28" s="373">
        <f t="shared" si="4"/>
        <v>0</v>
      </c>
      <c r="U28" s="373">
        <f t="shared" si="4"/>
        <v>0</v>
      </c>
      <c r="V28" s="373">
        <f t="shared" si="4"/>
        <v>0</v>
      </c>
      <c r="W28" s="385"/>
      <c r="X28" s="376">
        <f t="shared" si="5"/>
        <v>0</v>
      </c>
      <c r="Y28" s="376">
        <f t="shared" si="6"/>
        <v>0</v>
      </c>
    </row>
    <row r="29" spans="2:25" customFormat="1" ht="27.6" x14ac:dyDescent="0.25">
      <c r="C29" s="10"/>
      <c r="D29" s="48" t="str">
        <f t="shared" ca="1" si="1"/>
        <v>3.11</v>
      </c>
      <c r="E29" s="224" t="s">
        <v>23</v>
      </c>
      <c r="F29" s="299" t="s">
        <v>114</v>
      </c>
      <c r="G29" s="305"/>
      <c r="H29" s="93" t="s">
        <v>47</v>
      </c>
      <c r="J29" s="438"/>
      <c r="K29" s="130">
        <f>IF(AND(OR(E29="V1",E29="V2",E29="V3"),G29=""),1,0)</f>
        <v>1</v>
      </c>
      <c r="L29" s="130">
        <f>IF(OR(AND(E29="V1",G29="Ei"),(AND(E29="V1",G29="Osittain"))),1,0)</f>
        <v>0</v>
      </c>
      <c r="M29" s="389">
        <f ca="1">MAX(M$14:OFFSET(M29,-1,0))+1</f>
        <v>11</v>
      </c>
      <c r="N29" s="389"/>
      <c r="O29" s="373">
        <f t="shared" si="4"/>
        <v>0</v>
      </c>
      <c r="P29" s="373">
        <f t="shared" si="4"/>
        <v>0</v>
      </c>
      <c r="Q29" s="373">
        <f t="shared" si="4"/>
        <v>0</v>
      </c>
      <c r="R29" s="373">
        <f t="shared" si="4"/>
        <v>0</v>
      </c>
      <c r="S29" s="373">
        <f t="shared" si="4"/>
        <v>0</v>
      </c>
      <c r="T29" s="373">
        <f t="shared" si="4"/>
        <v>0</v>
      </c>
      <c r="U29" s="373">
        <f t="shared" si="4"/>
        <v>0</v>
      </c>
      <c r="V29" s="373">
        <f t="shared" si="4"/>
        <v>0</v>
      </c>
      <c r="W29" s="385"/>
      <c r="X29" s="376">
        <f t="shared" si="5"/>
        <v>0</v>
      </c>
      <c r="Y29" s="376">
        <f t="shared" si="6"/>
        <v>0</v>
      </c>
    </row>
    <row r="30" spans="2:25" ht="27.75" customHeight="1" x14ac:dyDescent="0.3">
      <c r="B30" s="35"/>
      <c r="C30" s="40" t="s">
        <v>220</v>
      </c>
      <c r="E30" s="16"/>
      <c r="G30" s="16"/>
      <c r="H30" s="16"/>
      <c r="I30" s="16"/>
      <c r="K30" s="93"/>
      <c r="M30" s="389"/>
    </row>
    <row r="31" spans="2:25" ht="9.75" customHeight="1" x14ac:dyDescent="0.25">
      <c r="F31" s="321"/>
      <c r="G31" s="46"/>
      <c r="H31" s="21"/>
      <c r="I31" s="21"/>
      <c r="K31" s="93"/>
      <c r="M31" s="389"/>
    </row>
    <row r="32" spans="2:25" ht="25.5" customHeight="1" x14ac:dyDescent="0.25">
      <c r="C32" s="102" t="s">
        <v>221</v>
      </c>
      <c r="F32" s="321"/>
      <c r="G32" s="46"/>
      <c r="H32" s="21"/>
      <c r="I32" s="16"/>
      <c r="M32" s="389"/>
    </row>
    <row r="33" spans="2:25" ht="55.5" customHeight="1" x14ac:dyDescent="0.25">
      <c r="C33" s="16"/>
      <c r="E33" s="16"/>
      <c r="F33" s="458" t="s">
        <v>222</v>
      </c>
      <c r="G33" s="465"/>
      <c r="H33" s="465"/>
      <c r="I33" s="16"/>
      <c r="M33" s="389"/>
    </row>
    <row r="34" spans="2:25" ht="8.25" customHeight="1" x14ac:dyDescent="0.25">
      <c r="C34" s="16"/>
      <c r="E34" s="16"/>
      <c r="G34" s="16"/>
      <c r="H34" s="16"/>
      <c r="I34" s="16"/>
      <c r="M34" s="389"/>
    </row>
    <row r="35" spans="2:25" ht="13.5" customHeight="1" x14ac:dyDescent="0.25">
      <c r="B35" s="29"/>
      <c r="C35" s="16"/>
      <c r="D35" s="129"/>
      <c r="E35" s="97"/>
      <c r="F35" s="109" t="s">
        <v>44</v>
      </c>
      <c r="G35" s="105" t="s">
        <v>45</v>
      </c>
      <c r="H35" s="109"/>
      <c r="I35" s="16"/>
      <c r="M35" s="389"/>
    </row>
    <row r="36" spans="2:25" ht="92.4" x14ac:dyDescent="0.25">
      <c r="D36" s="107" t="str">
        <f t="shared" ref="D36:D46" ca="1" si="12">CONCATENATE($A$1,".",M36)</f>
        <v>3.12</v>
      </c>
      <c r="E36" s="224" t="s">
        <v>23</v>
      </c>
      <c r="F36" s="300" t="s">
        <v>223</v>
      </c>
      <c r="G36" s="225"/>
      <c r="H36" s="93" t="s">
        <v>47</v>
      </c>
      <c r="I36" s="16"/>
      <c r="J36" s="371" t="s">
        <v>224</v>
      </c>
      <c r="K36" s="373">
        <f t="shared" ref="K36:K46" si="13">IF(AND(OR(E36="V1",E36="V2",E36="V3"),G36=""),1,0)</f>
        <v>1</v>
      </c>
      <c r="L36" s="373">
        <f t="shared" ref="L36:L46" si="14">IF(OR(AND(E36="V1",G36="Ei"),(AND(E36="V1",G36="Osittain"))),1,0)</f>
        <v>0</v>
      </c>
      <c r="M36" s="389">
        <f ca="1">MAX(M$14:OFFSET(M36,-1,0))+1</f>
        <v>12</v>
      </c>
      <c r="N36" s="391"/>
      <c r="O36" s="373">
        <f t="shared" ref="O36:V49" si="15">IF(AND($E36=O$2,$G36=O$3),1,0)</f>
        <v>0</v>
      </c>
      <c r="P36" s="373">
        <f t="shared" si="15"/>
        <v>0</v>
      </c>
      <c r="Q36" s="373">
        <f t="shared" si="15"/>
        <v>0</v>
      </c>
      <c r="R36" s="373">
        <f t="shared" si="15"/>
        <v>0</v>
      </c>
      <c r="S36" s="373">
        <f t="shared" si="15"/>
        <v>0</v>
      </c>
      <c r="T36" s="373">
        <f t="shared" si="15"/>
        <v>0</v>
      </c>
      <c r="U36" s="373">
        <f t="shared" si="15"/>
        <v>0</v>
      </c>
      <c r="V36" s="373">
        <f t="shared" si="15"/>
        <v>0</v>
      </c>
      <c r="X36" s="376">
        <f t="shared" ref="X36:X46" si="16">IF(E36="V2",1,0)</f>
        <v>0</v>
      </c>
      <c r="Y36" s="376">
        <f t="shared" ref="Y36:Y46" si="17">IF(E36="V3",1,0)</f>
        <v>0</v>
      </c>
    </row>
    <row r="37" spans="2:25" ht="52.8" x14ac:dyDescent="0.25">
      <c r="D37" s="107" t="str">
        <f t="shared" ca="1" si="12"/>
        <v>3.13</v>
      </c>
      <c r="E37" s="224" t="s">
        <v>23</v>
      </c>
      <c r="F37" s="300" t="s">
        <v>225</v>
      </c>
      <c r="G37" s="225"/>
      <c r="H37" s="93" t="s">
        <v>47</v>
      </c>
      <c r="I37" s="16"/>
      <c r="K37" s="373">
        <f t="shared" ref="K37:K44" si="18">IF(AND(OR(E37="V1",E37="V2",E37="V3"),G37=""),1,0)</f>
        <v>1</v>
      </c>
      <c r="L37" s="373">
        <f t="shared" ref="L37:L44" si="19">IF(OR(AND(E37="V1",G37="Ei"),(AND(E37="V1",G37="Osittain"))),1,0)</f>
        <v>0</v>
      </c>
      <c r="M37" s="389">
        <f ca="1">MAX(M$14:OFFSET(M37,-1,0))+1</f>
        <v>13</v>
      </c>
      <c r="N37" s="391"/>
      <c r="O37" s="373">
        <f t="shared" si="15"/>
        <v>0</v>
      </c>
      <c r="P37" s="373">
        <f t="shared" si="15"/>
        <v>0</v>
      </c>
      <c r="Q37" s="373">
        <f t="shared" si="15"/>
        <v>0</v>
      </c>
      <c r="R37" s="373">
        <f t="shared" si="15"/>
        <v>0</v>
      </c>
      <c r="S37" s="373">
        <f t="shared" si="15"/>
        <v>0</v>
      </c>
      <c r="T37" s="373">
        <f t="shared" si="15"/>
        <v>0</v>
      </c>
      <c r="U37" s="373">
        <f t="shared" si="15"/>
        <v>0</v>
      </c>
      <c r="V37" s="373">
        <f t="shared" si="15"/>
        <v>0</v>
      </c>
      <c r="X37" s="376">
        <f t="shared" si="16"/>
        <v>0</v>
      </c>
      <c r="Y37" s="376">
        <f t="shared" si="17"/>
        <v>0</v>
      </c>
    </row>
    <row r="38" spans="2:25" ht="39.6" x14ac:dyDescent="0.25">
      <c r="D38" s="107" t="str">
        <f t="shared" ref="D38" ca="1" si="20">CONCATENATE($A$1,".",M38)</f>
        <v>3.14</v>
      </c>
      <c r="E38" s="224" t="s">
        <v>23</v>
      </c>
      <c r="F38" s="300" t="s">
        <v>226</v>
      </c>
      <c r="G38" s="225"/>
      <c r="H38" s="93" t="s">
        <v>47</v>
      </c>
      <c r="I38" s="16"/>
      <c r="K38" s="373">
        <f t="shared" ref="K38" si="21">IF(AND(OR(E38="V1",E38="V2",E38="V3"),G38=""),1,0)</f>
        <v>1</v>
      </c>
      <c r="L38" s="373">
        <f t="shared" ref="L38" si="22">IF(OR(AND(E38="V1",G38="Ei"),(AND(E38="V1",G38="Osittain"))),1,0)</f>
        <v>0</v>
      </c>
      <c r="M38" s="389">
        <f ca="1">MAX(M$14:OFFSET(M38,-1,0))+1</f>
        <v>14</v>
      </c>
      <c r="N38" s="391"/>
      <c r="O38" s="373">
        <f t="shared" si="15"/>
        <v>0</v>
      </c>
      <c r="P38" s="373">
        <f t="shared" si="15"/>
        <v>0</v>
      </c>
      <c r="Q38" s="373">
        <f t="shared" si="15"/>
        <v>0</v>
      </c>
      <c r="R38" s="373">
        <f t="shared" si="15"/>
        <v>0</v>
      </c>
      <c r="S38" s="373">
        <f t="shared" si="15"/>
        <v>0</v>
      </c>
      <c r="T38" s="373">
        <f t="shared" si="15"/>
        <v>0</v>
      </c>
      <c r="U38" s="373">
        <f t="shared" si="15"/>
        <v>0</v>
      </c>
      <c r="V38" s="373">
        <f t="shared" si="15"/>
        <v>0</v>
      </c>
      <c r="X38" s="376">
        <f t="shared" ref="X38" si="23">IF(E38="V2",1,0)</f>
        <v>0</v>
      </c>
      <c r="Y38" s="376">
        <f t="shared" ref="Y38" si="24">IF(E38="V3",1,0)</f>
        <v>0</v>
      </c>
    </row>
    <row r="39" spans="2:25" ht="39.6" x14ac:dyDescent="0.25">
      <c r="D39" s="107" t="str">
        <f t="shared" ca="1" si="12"/>
        <v>3.15</v>
      </c>
      <c r="E39" s="224" t="s">
        <v>23</v>
      </c>
      <c r="F39" s="300" t="s">
        <v>227</v>
      </c>
      <c r="G39" s="225"/>
      <c r="H39" s="93" t="s">
        <v>47</v>
      </c>
      <c r="I39" s="16"/>
      <c r="K39" s="373">
        <f t="shared" si="18"/>
        <v>1</v>
      </c>
      <c r="L39" s="373">
        <f t="shared" si="19"/>
        <v>0</v>
      </c>
      <c r="M39" s="389">
        <f ca="1">MAX(M$14:OFFSET(M39,-1,0))+1</f>
        <v>15</v>
      </c>
      <c r="N39" s="391"/>
      <c r="O39" s="373">
        <f t="shared" si="15"/>
        <v>0</v>
      </c>
      <c r="P39" s="373">
        <f t="shared" si="15"/>
        <v>0</v>
      </c>
      <c r="Q39" s="373">
        <f t="shared" si="15"/>
        <v>0</v>
      </c>
      <c r="R39" s="373">
        <f t="shared" si="15"/>
        <v>0</v>
      </c>
      <c r="S39" s="373">
        <f t="shared" si="15"/>
        <v>0</v>
      </c>
      <c r="T39" s="373">
        <f t="shared" si="15"/>
        <v>0</v>
      </c>
      <c r="U39" s="373">
        <f t="shared" si="15"/>
        <v>0</v>
      </c>
      <c r="V39" s="373">
        <f t="shared" si="15"/>
        <v>0</v>
      </c>
      <c r="X39" s="376">
        <f t="shared" si="16"/>
        <v>0</v>
      </c>
      <c r="Y39" s="376">
        <f t="shared" si="17"/>
        <v>0</v>
      </c>
    </row>
    <row r="40" spans="2:25" ht="52.8" x14ac:dyDescent="0.25">
      <c r="D40" s="107" t="str">
        <f t="shared" ref="D40" ca="1" si="25">CONCATENATE($A$1,".",M40)</f>
        <v>3.16</v>
      </c>
      <c r="E40" s="224" t="s">
        <v>23</v>
      </c>
      <c r="F40" s="243" t="s">
        <v>228</v>
      </c>
      <c r="G40" s="225"/>
      <c r="H40" s="93" t="s">
        <v>47</v>
      </c>
      <c r="I40" s="16"/>
      <c r="K40" s="373">
        <f t="shared" ref="K40" si="26">IF(AND(OR(E40="V1",E40="V2",E40="V3"),G40=""),1,0)</f>
        <v>1</v>
      </c>
      <c r="L40" s="373">
        <f t="shared" ref="L40" si="27">IF(OR(AND(E40="V1",G40="Ei"),(AND(E40="V1",G40="Osittain"))),1,0)</f>
        <v>0</v>
      </c>
      <c r="M40" s="389">
        <f ca="1">MAX(M$14:OFFSET(M40,-1,0))+1</f>
        <v>16</v>
      </c>
      <c r="N40" s="391"/>
      <c r="O40" s="373">
        <f t="shared" si="15"/>
        <v>0</v>
      </c>
      <c r="P40" s="373">
        <f t="shared" si="15"/>
        <v>0</v>
      </c>
      <c r="Q40" s="373">
        <f t="shared" si="15"/>
        <v>0</v>
      </c>
      <c r="R40" s="373">
        <f t="shared" si="15"/>
        <v>0</v>
      </c>
      <c r="S40" s="373">
        <f t="shared" si="15"/>
        <v>0</v>
      </c>
      <c r="T40" s="373">
        <f t="shared" si="15"/>
        <v>0</v>
      </c>
      <c r="U40" s="373">
        <f t="shared" si="15"/>
        <v>0</v>
      </c>
      <c r="V40" s="373">
        <f t="shared" si="15"/>
        <v>0</v>
      </c>
      <c r="X40" s="376">
        <f t="shared" ref="X40" si="28">IF(E40="V2",1,0)</f>
        <v>0</v>
      </c>
      <c r="Y40" s="376">
        <f t="shared" ref="Y40" si="29">IF(E40="V3",1,0)</f>
        <v>0</v>
      </c>
    </row>
    <row r="41" spans="2:25" ht="79.2" x14ac:dyDescent="0.25">
      <c r="D41" s="107" t="str">
        <f t="shared" ref="D41" ca="1" si="30">CONCATENATE($A$1,".",M41)</f>
        <v>3.17</v>
      </c>
      <c r="E41" s="224" t="s">
        <v>25</v>
      </c>
      <c r="F41" s="306" t="s">
        <v>229</v>
      </c>
      <c r="G41" s="225"/>
      <c r="H41" s="93" t="s">
        <v>47</v>
      </c>
      <c r="I41" s="16"/>
      <c r="K41" s="373">
        <f t="shared" ref="K41" si="31">IF(AND(OR(E41="V1",E41="V2",E41="V3"),G41=""),1,0)</f>
        <v>1</v>
      </c>
      <c r="L41" s="373">
        <f t="shared" ref="L41" si="32">IF(OR(AND(E41="V1",G41="Ei"),(AND(E41="V1",G41="Osittain"))),1,0)</f>
        <v>0</v>
      </c>
      <c r="M41" s="389">
        <f ca="1">MAX(M$14:OFFSET(M41,-1,0))+1</f>
        <v>17</v>
      </c>
      <c r="N41" s="391"/>
      <c r="O41" s="373">
        <f t="shared" si="15"/>
        <v>0</v>
      </c>
      <c r="P41" s="373">
        <f t="shared" si="15"/>
        <v>0</v>
      </c>
      <c r="Q41" s="373">
        <f t="shared" si="15"/>
        <v>0</v>
      </c>
      <c r="R41" s="373">
        <f t="shared" si="15"/>
        <v>0</v>
      </c>
      <c r="S41" s="373">
        <f t="shared" si="15"/>
        <v>0</v>
      </c>
      <c r="T41" s="373">
        <f t="shared" si="15"/>
        <v>0</v>
      </c>
      <c r="U41" s="373">
        <f t="shared" si="15"/>
        <v>0</v>
      </c>
      <c r="V41" s="373">
        <f t="shared" si="15"/>
        <v>0</v>
      </c>
      <c r="X41" s="376">
        <f t="shared" ref="X41" si="33">IF(E41="V2",1,0)</f>
        <v>1</v>
      </c>
      <c r="Y41" s="376">
        <f t="shared" ref="Y41" si="34">IF(E41="V3",1,0)</f>
        <v>0</v>
      </c>
    </row>
    <row r="42" spans="2:25" ht="79.2" x14ac:dyDescent="0.25">
      <c r="D42" s="107" t="str">
        <f t="shared" ref="D42" ca="1" si="35">CONCATENATE($A$1,".",M42)</f>
        <v>3.18</v>
      </c>
      <c r="E42" s="224" t="s">
        <v>23</v>
      </c>
      <c r="F42" s="306" t="s">
        <v>230</v>
      </c>
      <c r="G42" s="225"/>
      <c r="H42" s="93" t="s">
        <v>47</v>
      </c>
      <c r="I42" s="16"/>
      <c r="K42" s="373">
        <f t="shared" ref="K42" si="36">IF(AND(OR(E42="V1",E42="V2",E42="V3"),G42=""),1,0)</f>
        <v>1</v>
      </c>
      <c r="L42" s="373">
        <f t="shared" ref="L42" si="37">IF(OR(AND(E42="V1",G42="Ei"),(AND(E42="V1",G42="Osittain"))),1,0)</f>
        <v>0</v>
      </c>
      <c r="M42" s="389">
        <f ca="1">MAX(M$14:OFFSET(M42,-1,0))+1</f>
        <v>18</v>
      </c>
      <c r="N42" s="391"/>
      <c r="O42" s="373">
        <f t="shared" si="15"/>
        <v>0</v>
      </c>
      <c r="P42" s="373">
        <f t="shared" si="15"/>
        <v>0</v>
      </c>
      <c r="Q42" s="373">
        <f t="shared" si="15"/>
        <v>0</v>
      </c>
      <c r="R42" s="373">
        <f t="shared" si="15"/>
        <v>0</v>
      </c>
      <c r="S42" s="373">
        <f t="shared" si="15"/>
        <v>0</v>
      </c>
      <c r="T42" s="373">
        <f t="shared" si="15"/>
        <v>0</v>
      </c>
      <c r="U42" s="373">
        <f t="shared" si="15"/>
        <v>0</v>
      </c>
      <c r="V42" s="373">
        <f t="shared" si="15"/>
        <v>0</v>
      </c>
      <c r="X42" s="376">
        <f t="shared" ref="X42" si="38">IF(E42="V2",1,0)</f>
        <v>0</v>
      </c>
      <c r="Y42" s="376">
        <f t="shared" ref="Y42" si="39">IF(E42="V3",1,0)</f>
        <v>0</v>
      </c>
    </row>
    <row r="43" spans="2:25" ht="52.8" x14ac:dyDescent="0.25">
      <c r="D43" s="107" t="str">
        <f t="shared" ca="1" si="12"/>
        <v>3.19</v>
      </c>
      <c r="E43" s="224" t="s">
        <v>26</v>
      </c>
      <c r="F43" s="306" t="s">
        <v>231</v>
      </c>
      <c r="G43" s="225"/>
      <c r="H43" s="93" t="s">
        <v>47</v>
      </c>
      <c r="I43" s="16"/>
      <c r="K43" s="373">
        <f t="shared" si="18"/>
        <v>1</v>
      </c>
      <c r="L43" s="373">
        <f t="shared" si="19"/>
        <v>0</v>
      </c>
      <c r="M43" s="389">
        <f ca="1">MAX(M$14:OFFSET(M43,-1,0))+1</f>
        <v>19</v>
      </c>
      <c r="N43" s="391"/>
      <c r="O43" s="373">
        <f t="shared" si="15"/>
        <v>0</v>
      </c>
      <c r="P43" s="373">
        <f t="shared" si="15"/>
        <v>0</v>
      </c>
      <c r="Q43" s="373">
        <f t="shared" si="15"/>
        <v>0</v>
      </c>
      <c r="R43" s="373">
        <f t="shared" si="15"/>
        <v>0</v>
      </c>
      <c r="S43" s="373">
        <f t="shared" si="15"/>
        <v>0</v>
      </c>
      <c r="T43" s="373">
        <f t="shared" si="15"/>
        <v>0</v>
      </c>
      <c r="U43" s="373">
        <f t="shared" si="15"/>
        <v>0</v>
      </c>
      <c r="V43" s="373">
        <f t="shared" si="15"/>
        <v>0</v>
      </c>
      <c r="X43" s="376">
        <f t="shared" si="16"/>
        <v>0</v>
      </c>
      <c r="Y43" s="376">
        <f t="shared" si="17"/>
        <v>1</v>
      </c>
    </row>
    <row r="44" spans="2:25" ht="198" x14ac:dyDescent="0.25">
      <c r="D44" s="107" t="str">
        <f t="shared" ref="D44" ca="1" si="40">CONCATENATE($A$1,".",M44)</f>
        <v>3.20</v>
      </c>
      <c r="E44" s="224" t="s">
        <v>25</v>
      </c>
      <c r="F44" s="318" t="s">
        <v>232</v>
      </c>
      <c r="G44" s="225"/>
      <c r="H44" s="93" t="s">
        <v>47</v>
      </c>
      <c r="I44" s="16"/>
      <c r="J44" s="371" t="s">
        <v>233</v>
      </c>
      <c r="K44" s="373">
        <f t="shared" si="18"/>
        <v>1</v>
      </c>
      <c r="L44" s="373">
        <f t="shared" si="19"/>
        <v>0</v>
      </c>
      <c r="M44" s="389">
        <f ca="1">MAX(M$14:OFFSET(M44,-1,0))+1</f>
        <v>20</v>
      </c>
      <c r="N44" s="391"/>
      <c r="O44" s="373">
        <f t="shared" si="15"/>
        <v>0</v>
      </c>
      <c r="P44" s="373">
        <f t="shared" si="15"/>
        <v>0</v>
      </c>
      <c r="Q44" s="373">
        <f t="shared" si="15"/>
        <v>0</v>
      </c>
      <c r="R44" s="373">
        <f t="shared" si="15"/>
        <v>0</v>
      </c>
      <c r="S44" s="373">
        <f t="shared" si="15"/>
        <v>0</v>
      </c>
      <c r="T44" s="373">
        <f t="shared" si="15"/>
        <v>0</v>
      </c>
      <c r="U44" s="373">
        <f t="shared" si="15"/>
        <v>0</v>
      </c>
      <c r="V44" s="373">
        <f t="shared" si="15"/>
        <v>0</v>
      </c>
      <c r="X44" s="376">
        <f t="shared" ref="X44" si="41">IF(E44="V2",1,0)</f>
        <v>1</v>
      </c>
      <c r="Y44" s="376">
        <f t="shared" ref="Y44" si="42">IF(E44="V3",1,0)</f>
        <v>0</v>
      </c>
    </row>
    <row r="45" spans="2:25" ht="92.4" x14ac:dyDescent="0.25">
      <c r="D45" s="107" t="str">
        <f t="shared" ca="1" si="12"/>
        <v>3.21</v>
      </c>
      <c r="E45" s="224" t="s">
        <v>25</v>
      </c>
      <c r="F45" s="243" t="s">
        <v>234</v>
      </c>
      <c r="G45" s="225"/>
      <c r="H45" s="93" t="s">
        <v>47</v>
      </c>
      <c r="I45" s="16"/>
      <c r="J45" s="371" t="s">
        <v>233</v>
      </c>
      <c r="K45" s="373">
        <f t="shared" si="13"/>
        <v>1</v>
      </c>
      <c r="L45" s="373">
        <f t="shared" si="14"/>
        <v>0</v>
      </c>
      <c r="M45" s="389">
        <f ca="1">MAX(M$14:OFFSET(M45,-1,0))+1</f>
        <v>21</v>
      </c>
      <c r="N45" s="391"/>
      <c r="O45" s="373">
        <f t="shared" si="15"/>
        <v>0</v>
      </c>
      <c r="P45" s="373">
        <f t="shared" si="15"/>
        <v>0</v>
      </c>
      <c r="Q45" s="373">
        <f t="shared" si="15"/>
        <v>0</v>
      </c>
      <c r="R45" s="373">
        <f t="shared" si="15"/>
        <v>0</v>
      </c>
      <c r="S45" s="373">
        <f t="shared" si="15"/>
        <v>0</v>
      </c>
      <c r="T45" s="373">
        <f t="shared" si="15"/>
        <v>0</v>
      </c>
      <c r="U45" s="373">
        <f t="shared" si="15"/>
        <v>0</v>
      </c>
      <c r="V45" s="373">
        <f t="shared" si="15"/>
        <v>0</v>
      </c>
      <c r="X45" s="376">
        <f t="shared" si="16"/>
        <v>1</v>
      </c>
      <c r="Y45" s="376">
        <f t="shared" si="17"/>
        <v>0</v>
      </c>
    </row>
    <row r="46" spans="2:25" ht="52.8" x14ac:dyDescent="0.25">
      <c r="D46" s="107" t="str">
        <f t="shared" ca="1" si="12"/>
        <v>3.22</v>
      </c>
      <c r="E46" s="224" t="s">
        <v>25</v>
      </c>
      <c r="F46" s="300" t="s">
        <v>235</v>
      </c>
      <c r="G46" s="225"/>
      <c r="H46" s="93" t="s">
        <v>47</v>
      </c>
      <c r="I46" s="16"/>
      <c r="J46" s="371" t="s">
        <v>233</v>
      </c>
      <c r="K46" s="373">
        <f t="shared" si="13"/>
        <v>1</v>
      </c>
      <c r="L46" s="373">
        <f t="shared" si="14"/>
        <v>0</v>
      </c>
      <c r="M46" s="389">
        <f ca="1">MAX(M$14:OFFSET(M46,-1,0))+1</f>
        <v>22</v>
      </c>
      <c r="N46" s="391"/>
      <c r="O46" s="373">
        <f t="shared" si="15"/>
        <v>0</v>
      </c>
      <c r="P46" s="373">
        <f t="shared" si="15"/>
        <v>0</v>
      </c>
      <c r="Q46" s="373">
        <f t="shared" si="15"/>
        <v>0</v>
      </c>
      <c r="R46" s="373">
        <f t="shared" si="15"/>
        <v>0</v>
      </c>
      <c r="S46" s="373">
        <f t="shared" si="15"/>
        <v>0</v>
      </c>
      <c r="T46" s="373">
        <f t="shared" si="15"/>
        <v>0</v>
      </c>
      <c r="U46" s="373">
        <f t="shared" si="15"/>
        <v>0</v>
      </c>
      <c r="V46" s="373">
        <f t="shared" si="15"/>
        <v>0</v>
      </c>
      <c r="X46" s="376">
        <f t="shared" si="16"/>
        <v>1</v>
      </c>
      <c r="Y46" s="376">
        <f t="shared" si="17"/>
        <v>0</v>
      </c>
    </row>
    <row r="47" spans="2:25" ht="27.6" x14ac:dyDescent="0.25">
      <c r="D47" s="107" t="str">
        <f t="shared" ref="D47:D49" ca="1" si="43">CONCATENATE($A$1,".",M47)</f>
        <v>3.23</v>
      </c>
      <c r="E47" s="224" t="s">
        <v>23</v>
      </c>
      <c r="F47" s="299" t="s">
        <v>114</v>
      </c>
      <c r="G47" s="225"/>
      <c r="H47" s="93" t="s">
        <v>47</v>
      </c>
      <c r="I47" s="16"/>
      <c r="K47" s="373">
        <f t="shared" ref="K47:K49" si="44">IF(AND(OR(E47="V1",E47="V2",E47="V3"),G47=""),1,0)</f>
        <v>1</v>
      </c>
      <c r="L47" s="373">
        <f t="shared" ref="L47:L49" si="45">IF(OR(AND(E47="V1",G47="Ei"),(AND(E47="V1",G47="Osittain"))),1,0)</f>
        <v>0</v>
      </c>
      <c r="M47" s="389">
        <f ca="1">MAX(M$14:OFFSET(M47,-1,0))+1</f>
        <v>23</v>
      </c>
      <c r="N47" s="391"/>
      <c r="O47" s="373">
        <f t="shared" si="15"/>
        <v>0</v>
      </c>
      <c r="P47" s="373">
        <f t="shared" si="15"/>
        <v>0</v>
      </c>
      <c r="Q47" s="373">
        <f t="shared" si="15"/>
        <v>0</v>
      </c>
      <c r="R47" s="373">
        <f t="shared" si="15"/>
        <v>0</v>
      </c>
      <c r="S47" s="373">
        <f t="shared" si="15"/>
        <v>0</v>
      </c>
      <c r="T47" s="373">
        <f t="shared" si="15"/>
        <v>0</v>
      </c>
      <c r="U47" s="373">
        <f t="shared" si="15"/>
        <v>0</v>
      </c>
      <c r="V47" s="373">
        <f t="shared" si="15"/>
        <v>0</v>
      </c>
      <c r="X47" s="376">
        <f t="shared" ref="X47:X49" si="46">IF(E47="V2",1,0)</f>
        <v>0</v>
      </c>
      <c r="Y47" s="376">
        <f t="shared" ref="Y47:Y49" si="47">IF(E47="V3",1,0)</f>
        <v>0</v>
      </c>
    </row>
    <row r="48" spans="2:25" ht="27.6" x14ac:dyDescent="0.25">
      <c r="D48" s="107" t="str">
        <f t="shared" ca="1" si="43"/>
        <v>3.24</v>
      </c>
      <c r="E48" s="224" t="s">
        <v>23</v>
      </c>
      <c r="F48" s="299" t="s">
        <v>114</v>
      </c>
      <c r="G48" s="225"/>
      <c r="H48" s="93" t="s">
        <v>47</v>
      </c>
      <c r="I48" s="16"/>
      <c r="K48" s="373">
        <f t="shared" si="44"/>
        <v>1</v>
      </c>
      <c r="L48" s="373">
        <f t="shared" si="45"/>
        <v>0</v>
      </c>
      <c r="M48" s="389">
        <f ca="1">MAX(M$14:OFFSET(M48,-1,0))+1</f>
        <v>24</v>
      </c>
      <c r="N48" s="391"/>
      <c r="O48" s="373">
        <f t="shared" si="15"/>
        <v>0</v>
      </c>
      <c r="P48" s="373">
        <f t="shared" si="15"/>
        <v>0</v>
      </c>
      <c r="Q48" s="373">
        <f t="shared" si="15"/>
        <v>0</v>
      </c>
      <c r="R48" s="373">
        <f t="shared" si="15"/>
        <v>0</v>
      </c>
      <c r="S48" s="373">
        <f t="shared" si="15"/>
        <v>0</v>
      </c>
      <c r="T48" s="373">
        <f t="shared" si="15"/>
        <v>0</v>
      </c>
      <c r="U48" s="373">
        <f t="shared" si="15"/>
        <v>0</v>
      </c>
      <c r="V48" s="373">
        <f t="shared" si="15"/>
        <v>0</v>
      </c>
      <c r="X48" s="376">
        <f t="shared" si="46"/>
        <v>0</v>
      </c>
      <c r="Y48" s="376">
        <f t="shared" si="47"/>
        <v>0</v>
      </c>
    </row>
    <row r="49" spans="2:25" ht="27.6" x14ac:dyDescent="0.25">
      <c r="D49" s="107" t="str">
        <f t="shared" ca="1" si="43"/>
        <v>3.25</v>
      </c>
      <c r="E49" s="224" t="s">
        <v>23</v>
      </c>
      <c r="F49" s="299" t="s">
        <v>114</v>
      </c>
      <c r="G49" s="225"/>
      <c r="H49" s="93" t="s">
        <v>47</v>
      </c>
      <c r="I49" s="16"/>
      <c r="K49" s="373">
        <f t="shared" si="44"/>
        <v>1</v>
      </c>
      <c r="L49" s="373">
        <f t="shared" si="45"/>
        <v>0</v>
      </c>
      <c r="M49" s="389">
        <f ca="1">MAX(M$14:OFFSET(M49,-1,0))+1</f>
        <v>25</v>
      </c>
      <c r="N49" s="391"/>
      <c r="O49" s="373">
        <f t="shared" si="15"/>
        <v>0</v>
      </c>
      <c r="P49" s="373">
        <f t="shared" si="15"/>
        <v>0</v>
      </c>
      <c r="Q49" s="373">
        <f t="shared" si="15"/>
        <v>0</v>
      </c>
      <c r="R49" s="373">
        <f t="shared" si="15"/>
        <v>0</v>
      </c>
      <c r="S49" s="373">
        <f t="shared" si="15"/>
        <v>0</v>
      </c>
      <c r="T49" s="373">
        <f t="shared" si="15"/>
        <v>0</v>
      </c>
      <c r="U49" s="373">
        <f t="shared" si="15"/>
        <v>0</v>
      </c>
      <c r="V49" s="373">
        <f t="shared" si="15"/>
        <v>0</v>
      </c>
      <c r="X49" s="376">
        <f t="shared" si="46"/>
        <v>0</v>
      </c>
      <c r="Y49" s="376">
        <f t="shared" si="47"/>
        <v>0</v>
      </c>
    </row>
    <row r="50" spans="2:25" ht="13.2" x14ac:dyDescent="0.25">
      <c r="C50" s="16"/>
      <c r="E50" s="16"/>
      <c r="G50" s="16"/>
      <c r="H50" s="16"/>
      <c r="I50" s="16"/>
      <c r="M50" s="389"/>
    </row>
    <row r="51" spans="2:25" ht="19.5" customHeight="1" x14ac:dyDescent="0.25">
      <c r="C51" s="102" t="s">
        <v>236</v>
      </c>
      <c r="F51" s="321"/>
      <c r="G51" s="46"/>
      <c r="H51" s="21"/>
      <c r="I51" s="16"/>
      <c r="M51" s="389"/>
    </row>
    <row r="52" spans="2:25" ht="35.700000000000003" customHeight="1" x14ac:dyDescent="0.25">
      <c r="C52" s="16"/>
      <c r="E52" s="16"/>
      <c r="F52" s="458" t="s">
        <v>237</v>
      </c>
      <c r="G52" s="465"/>
      <c r="H52" s="465"/>
      <c r="I52" s="16"/>
      <c r="M52" s="389"/>
    </row>
    <row r="53" spans="2:25" ht="13.5" customHeight="1" x14ac:dyDescent="0.25">
      <c r="B53" s="29"/>
      <c r="C53" s="16"/>
      <c r="D53" s="129"/>
      <c r="E53" s="97"/>
      <c r="F53" s="109" t="s">
        <v>44</v>
      </c>
      <c r="G53" s="105" t="s">
        <v>45</v>
      </c>
      <c r="H53" s="109"/>
      <c r="I53" s="16"/>
      <c r="M53" s="389"/>
    </row>
    <row r="54" spans="2:25" ht="132" x14ac:dyDescent="0.25">
      <c r="D54" s="107" t="str">
        <f ca="1">CONCATENATE($A$1,".",M54)</f>
        <v>3.26</v>
      </c>
      <c r="E54" s="224" t="s">
        <v>23</v>
      </c>
      <c r="F54" s="227" t="s">
        <v>238</v>
      </c>
      <c r="G54" s="225"/>
      <c r="H54" s="93" t="s">
        <v>47</v>
      </c>
      <c r="I54" s="16"/>
      <c r="K54" s="373">
        <f t="shared" ref="K54" si="48">IF(AND(OR(E54="V1",E54="V2",E54="V3"),G54=""),1,0)</f>
        <v>1</v>
      </c>
      <c r="L54" s="373">
        <f t="shared" ref="L54" si="49">IF(OR(AND(E54="V1",G54="Ei"),(AND(E54="V1",G54="Osittain"))),1,0)</f>
        <v>0</v>
      </c>
      <c r="M54" s="389">
        <f ca="1">MAX(M$14:OFFSET(M54,-1,0))+1</f>
        <v>26</v>
      </c>
      <c r="N54" s="391"/>
      <c r="O54" s="373">
        <f t="shared" ref="O54:V54" si="50">IF(AND($E54=O$2,$G54=O$3),1,0)</f>
        <v>0</v>
      </c>
      <c r="P54" s="373">
        <f t="shared" si="50"/>
        <v>0</v>
      </c>
      <c r="Q54" s="373">
        <f t="shared" si="50"/>
        <v>0</v>
      </c>
      <c r="R54" s="373">
        <f t="shared" si="50"/>
        <v>0</v>
      </c>
      <c r="S54" s="373">
        <f t="shared" si="50"/>
        <v>0</v>
      </c>
      <c r="T54" s="373">
        <f t="shared" si="50"/>
        <v>0</v>
      </c>
      <c r="U54" s="373">
        <f t="shared" si="50"/>
        <v>0</v>
      </c>
      <c r="V54" s="373">
        <f t="shared" si="50"/>
        <v>0</v>
      </c>
      <c r="X54" s="376">
        <f>IF(E54="V2",1,0)</f>
        <v>0</v>
      </c>
      <c r="Y54" s="376">
        <f>IF(E54="V3",1,0)</f>
        <v>0</v>
      </c>
    </row>
    <row r="55" spans="2:25" ht="66" x14ac:dyDescent="0.25">
      <c r="D55" s="107" t="str">
        <f t="shared" ref="D55:D68" ca="1" si="51">CONCATENATE($A$1,".",M55)</f>
        <v>3.27</v>
      </c>
      <c r="E55" s="224" t="s">
        <v>23</v>
      </c>
      <c r="F55" s="300" t="s">
        <v>239</v>
      </c>
      <c r="G55" s="225"/>
      <c r="H55" s="93" t="s">
        <v>47</v>
      </c>
      <c r="I55" s="16"/>
      <c r="J55" s="371" t="s">
        <v>240</v>
      </c>
      <c r="K55" s="373">
        <f t="shared" ref="K55:K68" si="52">IF(AND(OR(E55="V1",E55="V2",E55="V3"),G55=""),1,0)</f>
        <v>1</v>
      </c>
      <c r="L55" s="373">
        <f t="shared" ref="L55:L68" si="53">IF(OR(AND(E55="V1",G55="Ei"),(AND(E55="V1",G55="Osittain"))),1,0)</f>
        <v>0</v>
      </c>
      <c r="M55" s="389">
        <f ca="1">MAX(M$14:OFFSET(M55,-1,0))+1</f>
        <v>27</v>
      </c>
      <c r="N55" s="391"/>
      <c r="O55" s="373">
        <f t="shared" ref="O55:V65" si="54">IF(AND($E55=O$2,$G55=O$3),1,0)</f>
        <v>0</v>
      </c>
      <c r="P55" s="373">
        <f t="shared" si="54"/>
        <v>0</v>
      </c>
      <c r="Q55" s="373">
        <f t="shared" si="54"/>
        <v>0</v>
      </c>
      <c r="R55" s="373">
        <f t="shared" si="54"/>
        <v>0</v>
      </c>
      <c r="S55" s="373">
        <f t="shared" si="54"/>
        <v>0</v>
      </c>
      <c r="T55" s="373">
        <f t="shared" si="54"/>
        <v>0</v>
      </c>
      <c r="U55" s="373">
        <f t="shared" si="54"/>
        <v>0</v>
      </c>
      <c r="V55" s="373">
        <f t="shared" si="54"/>
        <v>0</v>
      </c>
      <c r="X55" s="376">
        <f t="shared" ref="X55:X68" si="55">IF(E55="V2",1,0)</f>
        <v>0</v>
      </c>
      <c r="Y55" s="376">
        <f t="shared" ref="Y55:Y68" si="56">IF(E55="V3",1,0)</f>
        <v>0</v>
      </c>
    </row>
    <row r="56" spans="2:25" ht="66" x14ac:dyDescent="0.25">
      <c r="D56" s="107" t="str">
        <f t="shared" ca="1" si="51"/>
        <v>3.28</v>
      </c>
      <c r="E56" s="224" t="s">
        <v>25</v>
      </c>
      <c r="F56" s="300" t="s">
        <v>241</v>
      </c>
      <c r="G56" s="225"/>
      <c r="H56" s="93" t="s">
        <v>47</v>
      </c>
      <c r="I56" s="16"/>
      <c r="J56" s="371" t="s">
        <v>240</v>
      </c>
      <c r="K56" s="373">
        <f t="shared" si="52"/>
        <v>1</v>
      </c>
      <c r="L56" s="373">
        <f t="shared" si="53"/>
        <v>0</v>
      </c>
      <c r="M56" s="389">
        <f ca="1">MAX(M$14:OFFSET(M56,-1,0))+1</f>
        <v>28</v>
      </c>
      <c r="N56" s="391"/>
      <c r="O56" s="373">
        <f t="shared" si="54"/>
        <v>0</v>
      </c>
      <c r="P56" s="373">
        <f t="shared" si="54"/>
        <v>0</v>
      </c>
      <c r="Q56" s="373">
        <f t="shared" si="54"/>
        <v>0</v>
      </c>
      <c r="R56" s="373">
        <f t="shared" si="54"/>
        <v>0</v>
      </c>
      <c r="S56" s="373">
        <f t="shared" si="54"/>
        <v>0</v>
      </c>
      <c r="T56" s="373">
        <f t="shared" si="54"/>
        <v>0</v>
      </c>
      <c r="U56" s="373">
        <f t="shared" si="54"/>
        <v>0</v>
      </c>
      <c r="V56" s="373">
        <f t="shared" si="54"/>
        <v>0</v>
      </c>
      <c r="X56" s="376">
        <f t="shared" si="55"/>
        <v>1</v>
      </c>
      <c r="Y56" s="376">
        <f t="shared" si="56"/>
        <v>0</v>
      </c>
    </row>
    <row r="57" spans="2:25" ht="39.6" x14ac:dyDescent="0.25">
      <c r="D57" s="107" t="str">
        <f t="shared" ca="1" si="51"/>
        <v>3.29</v>
      </c>
      <c r="E57" s="224" t="s">
        <v>23</v>
      </c>
      <c r="F57" s="300" t="s">
        <v>242</v>
      </c>
      <c r="G57" s="225"/>
      <c r="H57" s="93" t="s">
        <v>47</v>
      </c>
      <c r="I57" s="16"/>
      <c r="K57" s="373">
        <f t="shared" si="52"/>
        <v>1</v>
      </c>
      <c r="L57" s="373">
        <f t="shared" si="53"/>
        <v>0</v>
      </c>
      <c r="M57" s="389">
        <f ca="1">MAX(M$14:OFFSET(M57,-1,0))+1</f>
        <v>29</v>
      </c>
      <c r="N57" s="391"/>
      <c r="O57" s="373">
        <f t="shared" si="54"/>
        <v>0</v>
      </c>
      <c r="P57" s="373">
        <f t="shared" si="54"/>
        <v>0</v>
      </c>
      <c r="Q57" s="373">
        <f t="shared" si="54"/>
        <v>0</v>
      </c>
      <c r="R57" s="373">
        <f t="shared" si="54"/>
        <v>0</v>
      </c>
      <c r="S57" s="373">
        <f t="shared" si="54"/>
        <v>0</v>
      </c>
      <c r="T57" s="373">
        <f t="shared" si="54"/>
        <v>0</v>
      </c>
      <c r="U57" s="373">
        <f t="shared" si="54"/>
        <v>0</v>
      </c>
      <c r="V57" s="373">
        <f t="shared" si="54"/>
        <v>0</v>
      </c>
      <c r="X57" s="376">
        <f t="shared" si="55"/>
        <v>0</v>
      </c>
      <c r="Y57" s="376">
        <f t="shared" si="56"/>
        <v>0</v>
      </c>
    </row>
    <row r="58" spans="2:25" ht="39.6" x14ac:dyDescent="0.25">
      <c r="D58" s="107" t="str">
        <f t="shared" ca="1" si="51"/>
        <v>3.30</v>
      </c>
      <c r="E58" s="224" t="s">
        <v>25</v>
      </c>
      <c r="F58" s="300" t="s">
        <v>243</v>
      </c>
      <c r="G58" s="225"/>
      <c r="H58" s="93" t="s">
        <v>47</v>
      </c>
      <c r="I58" s="16"/>
      <c r="K58" s="373">
        <f t="shared" si="52"/>
        <v>1</v>
      </c>
      <c r="L58" s="373">
        <f t="shared" si="53"/>
        <v>0</v>
      </c>
      <c r="M58" s="389">
        <f ca="1">MAX(M$14:OFFSET(M58,-1,0))+1</f>
        <v>30</v>
      </c>
      <c r="N58" s="391"/>
      <c r="O58" s="373">
        <f t="shared" si="54"/>
        <v>0</v>
      </c>
      <c r="P58" s="373">
        <f t="shared" si="54"/>
        <v>0</v>
      </c>
      <c r="Q58" s="373">
        <f t="shared" si="54"/>
        <v>0</v>
      </c>
      <c r="R58" s="373">
        <f t="shared" si="54"/>
        <v>0</v>
      </c>
      <c r="S58" s="373">
        <f t="shared" si="54"/>
        <v>0</v>
      </c>
      <c r="T58" s="373">
        <f t="shared" si="54"/>
        <v>0</v>
      </c>
      <c r="U58" s="373">
        <f t="shared" si="54"/>
        <v>0</v>
      </c>
      <c r="V58" s="373">
        <f t="shared" si="54"/>
        <v>0</v>
      </c>
      <c r="X58" s="376">
        <f t="shared" si="55"/>
        <v>1</v>
      </c>
      <c r="Y58" s="376">
        <f t="shared" si="56"/>
        <v>0</v>
      </c>
    </row>
    <row r="59" spans="2:25" ht="39.6" x14ac:dyDescent="0.25">
      <c r="D59" s="107" t="str">
        <f t="shared" ca="1" si="51"/>
        <v>3.31</v>
      </c>
      <c r="E59" s="224" t="s">
        <v>23</v>
      </c>
      <c r="F59" s="227" t="s">
        <v>244</v>
      </c>
      <c r="G59" s="225"/>
      <c r="H59" s="93" t="s">
        <v>47</v>
      </c>
      <c r="I59" s="16"/>
      <c r="K59" s="373">
        <f t="shared" si="52"/>
        <v>1</v>
      </c>
      <c r="L59" s="373">
        <f t="shared" si="53"/>
        <v>0</v>
      </c>
      <c r="M59" s="389">
        <f ca="1">MAX(M$14:OFFSET(M59,-1,0))+1</f>
        <v>31</v>
      </c>
      <c r="N59" s="391"/>
      <c r="O59" s="373">
        <f t="shared" si="54"/>
        <v>0</v>
      </c>
      <c r="P59" s="373">
        <f t="shared" si="54"/>
        <v>0</v>
      </c>
      <c r="Q59" s="373">
        <f t="shared" si="54"/>
        <v>0</v>
      </c>
      <c r="R59" s="373">
        <f t="shared" si="54"/>
        <v>0</v>
      </c>
      <c r="S59" s="373">
        <f t="shared" si="54"/>
        <v>0</v>
      </c>
      <c r="T59" s="373">
        <f t="shared" si="54"/>
        <v>0</v>
      </c>
      <c r="U59" s="373">
        <f t="shared" si="54"/>
        <v>0</v>
      </c>
      <c r="V59" s="373">
        <f t="shared" si="54"/>
        <v>0</v>
      </c>
      <c r="X59" s="376">
        <f t="shared" si="55"/>
        <v>0</v>
      </c>
      <c r="Y59" s="376">
        <f t="shared" si="56"/>
        <v>0</v>
      </c>
    </row>
    <row r="60" spans="2:25" ht="66" x14ac:dyDescent="0.25">
      <c r="D60" s="107" t="str">
        <f t="shared" ref="D60" ca="1" si="57">CONCATENATE($A$1,".",M60)</f>
        <v>3.32</v>
      </c>
      <c r="E60" s="224" t="s">
        <v>25</v>
      </c>
      <c r="F60" s="297" t="s">
        <v>245</v>
      </c>
      <c r="G60" s="225"/>
      <c r="H60" s="93" t="s">
        <v>47</v>
      </c>
      <c r="I60" s="16"/>
      <c r="K60" s="373">
        <f t="shared" ref="K60" si="58">IF(AND(OR(E60="V1",E60="V2",E60="V3"),G60=""),1,0)</f>
        <v>1</v>
      </c>
      <c r="L60" s="373">
        <f t="shared" ref="L60" si="59">IF(OR(AND(E60="V1",G60="Ei"),(AND(E60="V1",G60="Osittain"))),1,0)</f>
        <v>0</v>
      </c>
      <c r="M60" s="389">
        <f ca="1">MAX(M$14:OFFSET(M60,-1,0))+1</f>
        <v>32</v>
      </c>
      <c r="N60" s="391"/>
      <c r="O60" s="373">
        <f t="shared" ref="O60:V61" si="60">IF(AND($E60=O$2,$G60=O$3),1,0)</f>
        <v>0</v>
      </c>
      <c r="P60" s="373">
        <f t="shared" si="60"/>
        <v>0</v>
      </c>
      <c r="Q60" s="373">
        <f t="shared" si="60"/>
        <v>0</v>
      </c>
      <c r="R60" s="373">
        <f t="shared" si="60"/>
        <v>0</v>
      </c>
      <c r="S60" s="373">
        <f t="shared" si="60"/>
        <v>0</v>
      </c>
      <c r="T60" s="373">
        <f t="shared" si="60"/>
        <v>0</v>
      </c>
      <c r="U60" s="373">
        <f t="shared" si="60"/>
        <v>0</v>
      </c>
      <c r="V60" s="373">
        <f t="shared" si="60"/>
        <v>0</v>
      </c>
      <c r="X60" s="376">
        <f t="shared" ref="X60" si="61">IF(E60="V2",1,0)</f>
        <v>1</v>
      </c>
      <c r="Y60" s="376">
        <f t="shared" ref="Y60" si="62">IF(E60="V3",1,0)</f>
        <v>0</v>
      </c>
    </row>
    <row r="61" spans="2:25" ht="79.2" x14ac:dyDescent="0.25">
      <c r="D61" s="107" t="str">
        <f t="shared" ref="D61" ca="1" si="63">CONCATENATE($A$1,".",M61)</f>
        <v>3.33</v>
      </c>
      <c r="E61" s="224" t="s">
        <v>23</v>
      </c>
      <c r="F61" s="300" t="s">
        <v>246</v>
      </c>
      <c r="G61" s="225"/>
      <c r="H61" s="93" t="s">
        <v>47</v>
      </c>
      <c r="I61" s="16"/>
      <c r="K61" s="373">
        <f t="shared" ref="K61" si="64">IF(AND(OR(E61="V1",E61="V2",E61="V3"),G61=""),1,0)</f>
        <v>1</v>
      </c>
      <c r="L61" s="373">
        <f t="shared" ref="L61" si="65">IF(OR(AND(E61="V1",G61="Ei"),(AND(E61="V1",G61="Osittain"))),1,0)</f>
        <v>0</v>
      </c>
      <c r="M61" s="389">
        <f ca="1">MAX(M$14:OFFSET(M61,-1,0))+1</f>
        <v>33</v>
      </c>
      <c r="N61" s="391"/>
      <c r="O61" s="373">
        <f t="shared" si="60"/>
        <v>0</v>
      </c>
      <c r="P61" s="373">
        <f t="shared" si="60"/>
        <v>0</v>
      </c>
      <c r="Q61" s="373">
        <f t="shared" si="60"/>
        <v>0</v>
      </c>
      <c r="R61" s="373">
        <f t="shared" si="60"/>
        <v>0</v>
      </c>
      <c r="S61" s="373">
        <f t="shared" si="60"/>
        <v>0</v>
      </c>
      <c r="T61" s="373">
        <f t="shared" si="60"/>
        <v>0</v>
      </c>
      <c r="U61" s="373">
        <f t="shared" si="60"/>
        <v>0</v>
      </c>
      <c r="V61" s="373">
        <f t="shared" si="60"/>
        <v>0</v>
      </c>
      <c r="X61" s="376">
        <f t="shared" ref="X61" si="66">IF(E61="V2",1,0)</f>
        <v>0</v>
      </c>
      <c r="Y61" s="376">
        <f t="shared" ref="Y61" si="67">IF(E61="V3",1,0)</f>
        <v>0</v>
      </c>
    </row>
    <row r="62" spans="2:25" ht="66" x14ac:dyDescent="0.25">
      <c r="D62" s="107" t="str">
        <f t="shared" ca="1" si="51"/>
        <v>3.34</v>
      </c>
      <c r="E62" s="224" t="s">
        <v>25</v>
      </c>
      <c r="F62" s="300" t="s">
        <v>247</v>
      </c>
      <c r="G62" s="225"/>
      <c r="H62" s="93" t="s">
        <v>47</v>
      </c>
      <c r="I62" s="16"/>
      <c r="K62" s="373">
        <f t="shared" si="52"/>
        <v>1</v>
      </c>
      <c r="L62" s="373">
        <f t="shared" si="53"/>
        <v>0</v>
      </c>
      <c r="M62" s="389">
        <f ca="1">MAX(M$14:OFFSET(M62,-1,0))+1</f>
        <v>34</v>
      </c>
      <c r="N62" s="391"/>
      <c r="O62" s="373">
        <f t="shared" si="54"/>
        <v>0</v>
      </c>
      <c r="P62" s="373">
        <f t="shared" si="54"/>
        <v>0</v>
      </c>
      <c r="Q62" s="373">
        <f t="shared" si="54"/>
        <v>0</v>
      </c>
      <c r="R62" s="373">
        <f t="shared" si="54"/>
        <v>0</v>
      </c>
      <c r="S62" s="373">
        <f t="shared" si="54"/>
        <v>0</v>
      </c>
      <c r="T62" s="373">
        <f t="shared" si="54"/>
        <v>0</v>
      </c>
      <c r="U62" s="373">
        <f t="shared" si="54"/>
        <v>0</v>
      </c>
      <c r="V62" s="373">
        <f t="shared" si="54"/>
        <v>0</v>
      </c>
      <c r="X62" s="376">
        <f t="shared" si="55"/>
        <v>1</v>
      </c>
      <c r="Y62" s="376">
        <f t="shared" si="56"/>
        <v>0</v>
      </c>
    </row>
    <row r="63" spans="2:25" ht="39.6" x14ac:dyDescent="0.25">
      <c r="D63" s="107" t="str">
        <f t="shared" ca="1" si="51"/>
        <v>3.35</v>
      </c>
      <c r="E63" s="224" t="s">
        <v>23</v>
      </c>
      <c r="F63" s="227" t="s">
        <v>248</v>
      </c>
      <c r="G63" s="225"/>
      <c r="H63" s="93" t="s">
        <v>47</v>
      </c>
      <c r="I63" s="16"/>
      <c r="K63" s="373">
        <f t="shared" si="52"/>
        <v>1</v>
      </c>
      <c r="L63" s="373">
        <f t="shared" si="53"/>
        <v>0</v>
      </c>
      <c r="M63" s="389">
        <f ca="1">MAX(M$14:OFFSET(M63,-1,0))+1</f>
        <v>35</v>
      </c>
      <c r="N63" s="391"/>
      <c r="O63" s="373">
        <f t="shared" si="54"/>
        <v>0</v>
      </c>
      <c r="P63" s="373">
        <f t="shared" si="54"/>
        <v>0</v>
      </c>
      <c r="Q63" s="373">
        <f t="shared" si="54"/>
        <v>0</v>
      </c>
      <c r="R63" s="373">
        <f t="shared" si="54"/>
        <v>0</v>
      </c>
      <c r="S63" s="373">
        <f t="shared" si="54"/>
        <v>0</v>
      </c>
      <c r="T63" s="373">
        <f t="shared" si="54"/>
        <v>0</v>
      </c>
      <c r="U63" s="373">
        <f t="shared" si="54"/>
        <v>0</v>
      </c>
      <c r="V63" s="373">
        <f t="shared" si="54"/>
        <v>0</v>
      </c>
      <c r="X63" s="376">
        <f t="shared" si="55"/>
        <v>0</v>
      </c>
      <c r="Y63" s="376">
        <f t="shared" si="56"/>
        <v>0</v>
      </c>
    </row>
    <row r="64" spans="2:25" ht="39.6" x14ac:dyDescent="0.25">
      <c r="D64" s="107" t="str">
        <f t="shared" ref="D64" ca="1" si="68">CONCATENATE($A$1,".",M64)</f>
        <v>3.36</v>
      </c>
      <c r="E64" s="224" t="s">
        <v>23</v>
      </c>
      <c r="F64" s="300" t="s">
        <v>249</v>
      </c>
      <c r="G64" s="225"/>
      <c r="H64" s="93" t="s">
        <v>47</v>
      </c>
      <c r="I64" s="16"/>
      <c r="K64" s="373">
        <f t="shared" ref="K64" si="69">IF(AND(OR(E64="V1",E64="V2",E64="V3"),G64=""),1,0)</f>
        <v>1</v>
      </c>
      <c r="L64" s="373">
        <f t="shared" ref="L64" si="70">IF(OR(AND(E64="V1",G64="Ei"),(AND(E64="V1",G64="Osittain"))),1,0)</f>
        <v>0</v>
      </c>
      <c r="M64" s="389">
        <f ca="1">MAX(M$14:OFFSET(M64,-1,0))+1</f>
        <v>36</v>
      </c>
      <c r="N64" s="391"/>
      <c r="O64" s="373">
        <f t="shared" si="54"/>
        <v>0</v>
      </c>
      <c r="P64" s="373">
        <f t="shared" si="54"/>
        <v>0</v>
      </c>
      <c r="Q64" s="373">
        <f t="shared" si="54"/>
        <v>0</v>
      </c>
      <c r="R64" s="373">
        <f t="shared" si="54"/>
        <v>0</v>
      </c>
      <c r="S64" s="373">
        <f t="shared" si="54"/>
        <v>0</v>
      </c>
      <c r="T64" s="373">
        <f t="shared" si="54"/>
        <v>0</v>
      </c>
      <c r="U64" s="373">
        <f t="shared" si="54"/>
        <v>0</v>
      </c>
      <c r="V64" s="373">
        <f t="shared" si="54"/>
        <v>0</v>
      </c>
      <c r="X64" s="376">
        <f t="shared" ref="X64" si="71">IF(E64="V2",1,0)</f>
        <v>0</v>
      </c>
      <c r="Y64" s="376">
        <f t="shared" ref="Y64" si="72">IF(E64="V3",1,0)</f>
        <v>0</v>
      </c>
    </row>
    <row r="65" spans="2:25" ht="92.4" x14ac:dyDescent="0.25">
      <c r="D65" s="107" t="str">
        <f t="shared" ref="D65" ca="1" si="73">CONCATENATE($A$1,".",M65)</f>
        <v>3.37</v>
      </c>
      <c r="E65" s="224" t="s">
        <v>23</v>
      </c>
      <c r="F65" s="300" t="s">
        <v>250</v>
      </c>
      <c r="G65" s="225"/>
      <c r="H65" s="93" t="s">
        <v>47</v>
      </c>
      <c r="I65" s="16"/>
      <c r="K65" s="373">
        <f t="shared" ref="K65" si="74">IF(AND(OR(E65="V1",E65="V2",E65="V3"),G65=""),1,0)</f>
        <v>1</v>
      </c>
      <c r="L65" s="373">
        <f t="shared" ref="L65" si="75">IF(OR(AND(E65="V1",G65="Ei"),(AND(E65="V1",G65="Osittain"))),1,0)</f>
        <v>0</v>
      </c>
      <c r="M65" s="389">
        <f ca="1">MAX(M$14:OFFSET(M65,-1,0))+1</f>
        <v>37</v>
      </c>
      <c r="N65" s="391"/>
      <c r="O65" s="373">
        <f t="shared" si="54"/>
        <v>0</v>
      </c>
      <c r="P65" s="373">
        <f t="shared" si="54"/>
        <v>0</v>
      </c>
      <c r="Q65" s="373">
        <f t="shared" si="54"/>
        <v>0</v>
      </c>
      <c r="R65" s="373">
        <f t="shared" si="54"/>
        <v>0</v>
      </c>
      <c r="S65" s="373">
        <f t="shared" si="54"/>
        <v>0</v>
      </c>
      <c r="T65" s="373">
        <f t="shared" si="54"/>
        <v>0</v>
      </c>
      <c r="U65" s="373">
        <f t="shared" si="54"/>
        <v>0</v>
      </c>
      <c r="V65" s="373">
        <f t="shared" si="54"/>
        <v>0</v>
      </c>
      <c r="X65" s="376">
        <f t="shared" ref="X65" si="76">IF(E65="V2",1,0)</f>
        <v>0</v>
      </c>
      <c r="Y65" s="376">
        <f t="shared" ref="Y65" si="77">IF(E65="V3",1,0)</f>
        <v>0</v>
      </c>
    </row>
    <row r="66" spans="2:25" ht="27.6" x14ac:dyDescent="0.25">
      <c r="D66" s="107" t="str">
        <f t="shared" ca="1" si="51"/>
        <v>3.38</v>
      </c>
      <c r="E66" s="224" t="s">
        <v>23</v>
      </c>
      <c r="F66" s="299" t="s">
        <v>114</v>
      </c>
      <c r="G66" s="225"/>
      <c r="H66" s="93" t="s">
        <v>47</v>
      </c>
      <c r="I66" s="16"/>
      <c r="K66" s="373">
        <f t="shared" si="52"/>
        <v>1</v>
      </c>
      <c r="L66" s="373">
        <f t="shared" si="53"/>
        <v>0</v>
      </c>
      <c r="M66" s="389">
        <f ca="1">MAX(M$14:OFFSET(M66,-1,0))+1</f>
        <v>38</v>
      </c>
      <c r="N66" s="391"/>
      <c r="O66" s="373">
        <f t="shared" ref="O66:V68" si="78">IF(AND($E66=O$2,$G66=O$3),1,0)</f>
        <v>0</v>
      </c>
      <c r="P66" s="373">
        <f t="shared" si="78"/>
        <v>0</v>
      </c>
      <c r="Q66" s="373">
        <f t="shared" si="78"/>
        <v>0</v>
      </c>
      <c r="R66" s="373">
        <f t="shared" si="78"/>
        <v>0</v>
      </c>
      <c r="S66" s="373">
        <f t="shared" si="78"/>
        <v>0</v>
      </c>
      <c r="T66" s="373">
        <f t="shared" si="78"/>
        <v>0</v>
      </c>
      <c r="U66" s="373">
        <f t="shared" si="78"/>
        <v>0</v>
      </c>
      <c r="V66" s="373">
        <f t="shared" si="78"/>
        <v>0</v>
      </c>
      <c r="X66" s="376">
        <f t="shared" si="55"/>
        <v>0</v>
      </c>
      <c r="Y66" s="376">
        <f t="shared" si="56"/>
        <v>0</v>
      </c>
    </row>
    <row r="67" spans="2:25" ht="27.6" x14ac:dyDescent="0.25">
      <c r="D67" s="107" t="str">
        <f t="shared" ca="1" si="51"/>
        <v>3.39</v>
      </c>
      <c r="E67" s="224" t="s">
        <v>23</v>
      </c>
      <c r="F67" s="299" t="s">
        <v>114</v>
      </c>
      <c r="G67" s="225"/>
      <c r="H67" s="93" t="s">
        <v>47</v>
      </c>
      <c r="I67" s="16"/>
      <c r="K67" s="373">
        <f t="shared" si="52"/>
        <v>1</v>
      </c>
      <c r="L67" s="373">
        <f t="shared" si="53"/>
        <v>0</v>
      </c>
      <c r="M67" s="389">
        <f ca="1">MAX(M$14:OFFSET(M67,-1,0))+1</f>
        <v>39</v>
      </c>
      <c r="N67" s="391"/>
      <c r="O67" s="373">
        <f t="shared" si="78"/>
        <v>0</v>
      </c>
      <c r="P67" s="373">
        <f t="shared" si="78"/>
        <v>0</v>
      </c>
      <c r="Q67" s="373">
        <f t="shared" si="78"/>
        <v>0</v>
      </c>
      <c r="R67" s="373">
        <f t="shared" si="78"/>
        <v>0</v>
      </c>
      <c r="S67" s="373">
        <f t="shared" si="78"/>
        <v>0</v>
      </c>
      <c r="T67" s="373">
        <f t="shared" si="78"/>
        <v>0</v>
      </c>
      <c r="U67" s="373">
        <f t="shared" si="78"/>
        <v>0</v>
      </c>
      <c r="V67" s="373">
        <f t="shared" si="78"/>
        <v>0</v>
      </c>
      <c r="X67" s="376">
        <f t="shared" si="55"/>
        <v>0</v>
      </c>
      <c r="Y67" s="376">
        <f t="shared" si="56"/>
        <v>0</v>
      </c>
    </row>
    <row r="68" spans="2:25" ht="27.6" x14ac:dyDescent="0.25">
      <c r="D68" s="107" t="str">
        <f t="shared" ca="1" si="51"/>
        <v>3.40</v>
      </c>
      <c r="E68" s="224" t="s">
        <v>23</v>
      </c>
      <c r="F68" s="299" t="s">
        <v>114</v>
      </c>
      <c r="G68" s="225"/>
      <c r="H68" s="93" t="s">
        <v>47</v>
      </c>
      <c r="I68" s="16"/>
      <c r="K68" s="373">
        <f t="shared" si="52"/>
        <v>1</v>
      </c>
      <c r="L68" s="373">
        <f t="shared" si="53"/>
        <v>0</v>
      </c>
      <c r="M68" s="389">
        <f ca="1">MAX(M$14:OFFSET(M68,-1,0))+1</f>
        <v>40</v>
      </c>
      <c r="N68" s="391"/>
      <c r="O68" s="373">
        <f t="shared" si="78"/>
        <v>0</v>
      </c>
      <c r="P68" s="373">
        <f t="shared" si="78"/>
        <v>0</v>
      </c>
      <c r="Q68" s="373">
        <f t="shared" si="78"/>
        <v>0</v>
      </c>
      <c r="R68" s="373">
        <f t="shared" si="78"/>
        <v>0</v>
      </c>
      <c r="S68" s="373">
        <f t="shared" si="78"/>
        <v>0</v>
      </c>
      <c r="T68" s="373">
        <f t="shared" si="78"/>
        <v>0</v>
      </c>
      <c r="U68" s="373">
        <f t="shared" si="78"/>
        <v>0</v>
      </c>
      <c r="V68" s="373">
        <f t="shared" si="78"/>
        <v>0</v>
      </c>
      <c r="X68" s="376">
        <f t="shared" si="55"/>
        <v>0</v>
      </c>
      <c r="Y68" s="376">
        <f t="shared" si="56"/>
        <v>0</v>
      </c>
    </row>
    <row r="69" spans="2:25" customFormat="1" ht="25.5" customHeight="1" x14ac:dyDescent="0.3">
      <c r="B69" s="7"/>
      <c r="C69" s="132" t="s">
        <v>251</v>
      </c>
      <c r="D69" s="13"/>
      <c r="E69" s="13"/>
      <c r="F69" s="13"/>
      <c r="G69" s="13"/>
      <c r="H69" s="13"/>
      <c r="I69" s="13"/>
      <c r="J69" s="438"/>
      <c r="K69" s="384"/>
      <c r="L69" s="130"/>
      <c r="M69" s="130"/>
      <c r="N69" s="130"/>
      <c r="O69" s="130"/>
      <c r="P69" s="130"/>
      <c r="Q69" s="390"/>
      <c r="R69" s="130"/>
      <c r="S69" s="130"/>
      <c r="T69" s="130"/>
      <c r="U69" s="130"/>
      <c r="V69" s="130"/>
      <c r="W69" s="385"/>
      <c r="X69" s="386"/>
      <c r="Y69" s="386"/>
    </row>
    <row r="70" spans="2:25" customFormat="1" ht="62.25" customHeight="1" x14ac:dyDescent="0.25">
      <c r="C70" s="10"/>
      <c r="D70" s="13"/>
      <c r="E70" s="6"/>
      <c r="F70" s="458" t="s">
        <v>252</v>
      </c>
      <c r="G70" s="465"/>
      <c r="H70" s="465"/>
      <c r="I70" s="16"/>
      <c r="J70" s="438"/>
      <c r="K70" s="373"/>
      <c r="L70" s="373"/>
      <c r="M70" s="389"/>
      <c r="N70" s="373"/>
      <c r="O70" s="373"/>
      <c r="P70" s="373"/>
      <c r="Q70" s="162"/>
      <c r="R70" s="373"/>
      <c r="S70" s="373"/>
      <c r="T70" s="373"/>
      <c r="U70" s="373"/>
      <c r="V70" s="373"/>
      <c r="W70" s="375"/>
      <c r="X70" s="386"/>
      <c r="Y70" s="386"/>
    </row>
    <row r="71" spans="2:25" ht="21" customHeight="1" x14ac:dyDescent="0.25">
      <c r="B71" s="29"/>
      <c r="C71" s="90" t="s">
        <v>253</v>
      </c>
      <c r="D71" s="13"/>
      <c r="E71" s="13"/>
      <c r="F71" s="13"/>
      <c r="G71" s="13"/>
      <c r="H71" s="13"/>
      <c r="I71" s="16"/>
      <c r="M71" s="389"/>
    </row>
    <row r="72" spans="2:25" ht="13.5" customHeight="1" x14ac:dyDescent="0.25">
      <c r="B72" s="29"/>
      <c r="C72" s="16"/>
      <c r="D72" s="129"/>
      <c r="E72" s="97"/>
      <c r="F72" s="109" t="s">
        <v>44</v>
      </c>
      <c r="G72" s="105" t="s">
        <v>45</v>
      </c>
      <c r="H72" s="109"/>
      <c r="I72" s="16"/>
      <c r="M72" s="389"/>
    </row>
    <row r="73" spans="2:25" ht="79.2" x14ac:dyDescent="0.25">
      <c r="D73" s="107" t="str">
        <f t="shared" ref="D73:D77" ca="1" si="79">CONCATENATE($A$1,".",M73)</f>
        <v>3.41</v>
      </c>
      <c r="E73" s="224" t="s">
        <v>23</v>
      </c>
      <c r="F73" s="300" t="s">
        <v>254</v>
      </c>
      <c r="G73" s="225"/>
      <c r="H73" s="93" t="s">
        <v>47</v>
      </c>
      <c r="I73" s="16"/>
      <c r="K73" s="373">
        <f t="shared" ref="K73:K77" si="80">IF(AND(OR(E73="V1",E73="V2",E73="V3"),G73=""),1,0)</f>
        <v>1</v>
      </c>
      <c r="L73" s="373">
        <f t="shared" ref="L73:L77" si="81">IF(OR(AND(E73="V1",G73="Ei"),(AND(E73="V1",G73="Osittain"))),1,0)</f>
        <v>0</v>
      </c>
      <c r="M73" s="389">
        <f ca="1">MAX(M$14:OFFSET(M73,-1,0))+1</f>
        <v>41</v>
      </c>
      <c r="N73" s="391"/>
      <c r="O73" s="373">
        <f t="shared" ref="O73:V98" si="82">IF(AND($E73=O$2,$G73=O$3),1,0)</f>
        <v>0</v>
      </c>
      <c r="P73" s="373">
        <f t="shared" si="82"/>
        <v>0</v>
      </c>
      <c r="Q73" s="373">
        <f t="shared" si="82"/>
        <v>0</v>
      </c>
      <c r="R73" s="373">
        <f t="shared" si="82"/>
        <v>0</v>
      </c>
      <c r="S73" s="373">
        <f t="shared" si="82"/>
        <v>0</v>
      </c>
      <c r="T73" s="373">
        <f t="shared" si="82"/>
        <v>0</v>
      </c>
      <c r="U73" s="373">
        <f t="shared" si="82"/>
        <v>0</v>
      </c>
      <c r="V73" s="373">
        <f t="shared" si="82"/>
        <v>0</v>
      </c>
      <c r="X73" s="376">
        <f t="shared" ref="X73:X77" si="83">IF(E73="V2",1,0)</f>
        <v>0</v>
      </c>
      <c r="Y73" s="376">
        <f t="shared" ref="Y73:Y77" si="84">IF(E73="V3",1,0)</f>
        <v>0</v>
      </c>
    </row>
    <row r="74" spans="2:25" ht="79.2" x14ac:dyDescent="0.25">
      <c r="D74" s="107" t="str">
        <f t="shared" ref="D74" ca="1" si="85">CONCATENATE($A$1,".",M74)</f>
        <v>3.42</v>
      </c>
      <c r="E74" s="224" t="s">
        <v>25</v>
      </c>
      <c r="F74" s="300" t="s">
        <v>255</v>
      </c>
      <c r="G74" s="225"/>
      <c r="H74" s="93" t="s">
        <v>47</v>
      </c>
      <c r="I74" s="16"/>
      <c r="K74" s="373">
        <f t="shared" ref="K74" si="86">IF(AND(OR(E74="V1",E74="V2",E74="V3"),G74=""),1,0)</f>
        <v>1</v>
      </c>
      <c r="L74" s="373">
        <f t="shared" ref="L74" si="87">IF(OR(AND(E74="V1",G74="Ei"),(AND(E74="V1",G74="Osittain"))),1,0)</f>
        <v>0</v>
      </c>
      <c r="M74" s="389">
        <f ca="1">MAX(M$14:OFFSET(M74,-1,0))+1</f>
        <v>42</v>
      </c>
      <c r="N74" s="391"/>
      <c r="O74" s="373">
        <f t="shared" si="82"/>
        <v>0</v>
      </c>
      <c r="P74" s="373">
        <f t="shared" si="82"/>
        <v>0</v>
      </c>
      <c r="Q74" s="373">
        <f t="shared" si="82"/>
        <v>0</v>
      </c>
      <c r="R74" s="373">
        <f t="shared" si="82"/>
        <v>0</v>
      </c>
      <c r="S74" s="373">
        <f t="shared" si="82"/>
        <v>0</v>
      </c>
      <c r="T74" s="373">
        <f t="shared" si="82"/>
        <v>0</v>
      </c>
      <c r="U74" s="373">
        <f t="shared" si="82"/>
        <v>0</v>
      </c>
      <c r="V74" s="373">
        <f t="shared" si="82"/>
        <v>0</v>
      </c>
      <c r="X74" s="376">
        <f t="shared" ref="X74" si="88">IF(E74="V2",1,0)</f>
        <v>1</v>
      </c>
      <c r="Y74" s="376">
        <f t="shared" ref="Y74" si="89">IF(E74="V3",1,0)</f>
        <v>0</v>
      </c>
    </row>
    <row r="75" spans="2:25" ht="39.6" x14ac:dyDescent="0.25">
      <c r="D75" s="107" t="str">
        <f t="shared" ca="1" si="79"/>
        <v>3.43</v>
      </c>
      <c r="E75" s="224" t="s">
        <v>23</v>
      </c>
      <c r="F75" s="300" t="s">
        <v>256</v>
      </c>
      <c r="G75" s="225"/>
      <c r="H75" s="93" t="s">
        <v>47</v>
      </c>
      <c r="I75" s="16"/>
      <c r="K75" s="373">
        <f t="shared" si="80"/>
        <v>1</v>
      </c>
      <c r="L75" s="373">
        <f t="shared" si="81"/>
        <v>0</v>
      </c>
      <c r="M75" s="389">
        <f ca="1">MAX(M$14:OFFSET(M75,-1,0))+1</f>
        <v>43</v>
      </c>
      <c r="N75" s="391"/>
      <c r="O75" s="373">
        <f t="shared" si="82"/>
        <v>0</v>
      </c>
      <c r="P75" s="373">
        <f t="shared" si="82"/>
        <v>0</v>
      </c>
      <c r="Q75" s="373">
        <f t="shared" si="82"/>
        <v>0</v>
      </c>
      <c r="R75" s="373">
        <f t="shared" si="82"/>
        <v>0</v>
      </c>
      <c r="S75" s="373">
        <f t="shared" si="82"/>
        <v>0</v>
      </c>
      <c r="T75" s="373">
        <f t="shared" si="82"/>
        <v>0</v>
      </c>
      <c r="U75" s="373">
        <f t="shared" si="82"/>
        <v>0</v>
      </c>
      <c r="V75" s="373">
        <f t="shared" si="82"/>
        <v>0</v>
      </c>
      <c r="X75" s="376">
        <f t="shared" si="83"/>
        <v>0</v>
      </c>
      <c r="Y75" s="376">
        <f t="shared" si="84"/>
        <v>0</v>
      </c>
    </row>
    <row r="76" spans="2:25" ht="39.6" x14ac:dyDescent="0.25">
      <c r="D76" s="107" t="str">
        <f t="shared" ca="1" si="79"/>
        <v>3.44</v>
      </c>
      <c r="E76" s="224" t="s">
        <v>23</v>
      </c>
      <c r="F76" s="300" t="s">
        <v>257</v>
      </c>
      <c r="G76" s="225"/>
      <c r="H76" s="93" t="s">
        <v>47</v>
      </c>
      <c r="I76" s="16"/>
      <c r="K76" s="373">
        <f t="shared" si="80"/>
        <v>1</v>
      </c>
      <c r="L76" s="373">
        <f t="shared" si="81"/>
        <v>0</v>
      </c>
      <c r="M76" s="389">
        <f ca="1">MAX(M$14:OFFSET(M76,-1,0))+1</f>
        <v>44</v>
      </c>
      <c r="N76" s="391"/>
      <c r="O76" s="373">
        <f t="shared" si="82"/>
        <v>0</v>
      </c>
      <c r="P76" s="373">
        <f t="shared" si="82"/>
        <v>0</v>
      </c>
      <c r="Q76" s="373">
        <f t="shared" si="82"/>
        <v>0</v>
      </c>
      <c r="R76" s="373">
        <f t="shared" si="82"/>
        <v>0</v>
      </c>
      <c r="S76" s="373">
        <f t="shared" si="82"/>
        <v>0</v>
      </c>
      <c r="T76" s="373">
        <f t="shared" si="82"/>
        <v>0</v>
      </c>
      <c r="U76" s="373">
        <f t="shared" si="82"/>
        <v>0</v>
      </c>
      <c r="V76" s="373">
        <f t="shared" si="82"/>
        <v>0</v>
      </c>
      <c r="X76" s="376">
        <f t="shared" si="83"/>
        <v>0</v>
      </c>
      <c r="Y76" s="376">
        <f t="shared" si="84"/>
        <v>0</v>
      </c>
    </row>
    <row r="77" spans="2:25" ht="39.6" x14ac:dyDescent="0.25">
      <c r="D77" s="107" t="str">
        <f t="shared" ca="1" si="79"/>
        <v>3.45</v>
      </c>
      <c r="E77" s="224" t="s">
        <v>23</v>
      </c>
      <c r="F77" s="300" t="s">
        <v>258</v>
      </c>
      <c r="G77" s="225"/>
      <c r="H77" s="93" t="s">
        <v>47</v>
      </c>
      <c r="I77" s="16"/>
      <c r="K77" s="373">
        <f t="shared" si="80"/>
        <v>1</v>
      </c>
      <c r="L77" s="373">
        <f t="shared" si="81"/>
        <v>0</v>
      </c>
      <c r="M77" s="389">
        <f ca="1">MAX(M$14:OFFSET(M77,-1,0))+1</f>
        <v>45</v>
      </c>
      <c r="N77" s="391"/>
      <c r="O77" s="373">
        <f t="shared" si="82"/>
        <v>0</v>
      </c>
      <c r="P77" s="373">
        <f t="shared" si="82"/>
        <v>0</v>
      </c>
      <c r="Q77" s="373">
        <f t="shared" si="82"/>
        <v>0</v>
      </c>
      <c r="R77" s="373">
        <f t="shared" si="82"/>
        <v>0</v>
      </c>
      <c r="S77" s="373">
        <f t="shared" si="82"/>
        <v>0</v>
      </c>
      <c r="T77" s="373">
        <f t="shared" si="82"/>
        <v>0</v>
      </c>
      <c r="U77" s="373">
        <f t="shared" si="82"/>
        <v>0</v>
      </c>
      <c r="V77" s="373">
        <f t="shared" si="82"/>
        <v>0</v>
      </c>
      <c r="X77" s="376">
        <f t="shared" si="83"/>
        <v>0</v>
      </c>
      <c r="Y77" s="376">
        <f t="shared" si="84"/>
        <v>0</v>
      </c>
    </row>
    <row r="78" spans="2:25" ht="39.6" x14ac:dyDescent="0.25">
      <c r="D78" s="107" t="str">
        <f t="shared" ref="D78:D82" ca="1" si="90">CONCATENATE($A$1,".",M78)</f>
        <v>3.46</v>
      </c>
      <c r="E78" s="224" t="s">
        <v>23</v>
      </c>
      <c r="F78" s="300" t="s">
        <v>259</v>
      </c>
      <c r="G78" s="225"/>
      <c r="H78" s="93" t="s">
        <v>47</v>
      </c>
      <c r="I78" s="16"/>
      <c r="K78" s="373">
        <f t="shared" ref="K78:K82" si="91">IF(AND(OR(E78="V1",E78="V2",E78="V3"),G78=""),1,0)</f>
        <v>1</v>
      </c>
      <c r="L78" s="373">
        <f t="shared" ref="L78:L82" si="92">IF(OR(AND(E78="V1",G78="Ei"),(AND(E78="V1",G78="Osittain"))),1,0)</f>
        <v>0</v>
      </c>
      <c r="M78" s="389">
        <f ca="1">MAX(M$14:OFFSET(M78,-1,0))+1</f>
        <v>46</v>
      </c>
      <c r="N78" s="391"/>
      <c r="O78" s="373">
        <f t="shared" si="82"/>
        <v>0</v>
      </c>
      <c r="P78" s="373">
        <f t="shared" si="82"/>
        <v>0</v>
      </c>
      <c r="Q78" s="373">
        <f t="shared" si="82"/>
        <v>0</v>
      </c>
      <c r="R78" s="373">
        <f t="shared" si="82"/>
        <v>0</v>
      </c>
      <c r="S78" s="373">
        <f t="shared" si="82"/>
        <v>0</v>
      </c>
      <c r="T78" s="373">
        <f t="shared" si="82"/>
        <v>0</v>
      </c>
      <c r="U78" s="373">
        <f t="shared" si="82"/>
        <v>0</v>
      </c>
      <c r="V78" s="373">
        <f t="shared" si="82"/>
        <v>0</v>
      </c>
      <c r="X78" s="376">
        <f t="shared" ref="X78:X82" si="93">IF(E78="V2",1,0)</f>
        <v>0</v>
      </c>
      <c r="Y78" s="376">
        <f t="shared" ref="Y78:Y82" si="94">IF(E78="V3",1,0)</f>
        <v>0</v>
      </c>
    </row>
    <row r="79" spans="2:25" ht="118.8" x14ac:dyDescent="0.25">
      <c r="D79" s="107" t="str">
        <f ca="1">CONCATENATE($A$1,".",M79)</f>
        <v>3.47</v>
      </c>
      <c r="E79" s="224" t="s">
        <v>23</v>
      </c>
      <c r="F79" s="300" t="s">
        <v>260</v>
      </c>
      <c r="G79" s="225"/>
      <c r="H79" s="93" t="s">
        <v>47</v>
      </c>
      <c r="I79" s="16"/>
      <c r="K79" s="373">
        <f>IF(AND(OR(E79="V1",E79="V2",E79="V3"),G79=""),1,0)</f>
        <v>1</v>
      </c>
      <c r="L79" s="373">
        <f>IF(OR(AND(E79="V1",G79="Ei"),(AND(E79="V1",G79="Osittain"))),1,0)</f>
        <v>0</v>
      </c>
      <c r="M79" s="389">
        <f ca="1">MAX(M$14:OFFSET(M79,-1,0))+1</f>
        <v>47</v>
      </c>
      <c r="N79" s="391"/>
      <c r="O79" s="373">
        <f t="shared" ref="O79:V79" si="95">IF(AND($E79=O$2,$G79=O$3),1,0)</f>
        <v>0</v>
      </c>
      <c r="P79" s="373">
        <f t="shared" si="95"/>
        <v>0</v>
      </c>
      <c r="Q79" s="373">
        <f t="shared" si="95"/>
        <v>0</v>
      </c>
      <c r="R79" s="373">
        <f t="shared" si="95"/>
        <v>0</v>
      </c>
      <c r="S79" s="373">
        <f t="shared" si="95"/>
        <v>0</v>
      </c>
      <c r="T79" s="373">
        <f t="shared" si="95"/>
        <v>0</v>
      </c>
      <c r="U79" s="373">
        <f t="shared" si="95"/>
        <v>0</v>
      </c>
      <c r="V79" s="373">
        <f t="shared" si="95"/>
        <v>0</v>
      </c>
      <c r="X79" s="376">
        <f>IF(E79="V2",1,0)</f>
        <v>0</v>
      </c>
      <c r="Y79" s="376">
        <f>IF(E79="V3",1,0)</f>
        <v>0</v>
      </c>
    </row>
    <row r="80" spans="2:25" ht="105.6" x14ac:dyDescent="0.25">
      <c r="D80" s="107" t="str">
        <f t="shared" ref="D80" ca="1" si="96">CONCATENATE($A$1,".",M80)</f>
        <v>3.48</v>
      </c>
      <c r="E80" s="224" t="s">
        <v>25</v>
      </c>
      <c r="F80" s="453" t="s">
        <v>261</v>
      </c>
      <c r="G80" s="225"/>
      <c r="H80" s="93" t="s">
        <v>47</v>
      </c>
      <c r="I80" s="16"/>
      <c r="J80" s="371" t="s">
        <v>262</v>
      </c>
      <c r="K80" s="373">
        <f t="shared" ref="K80" si="97">IF(AND(OR(E80="V1",E80="V2",E80="V3"),G80=""),1,0)</f>
        <v>1</v>
      </c>
      <c r="L80" s="373">
        <f t="shared" ref="L80" si="98">IF(OR(AND(E80="V1",G80="Ei"),(AND(E80="V1",G80="Osittain"))),1,0)</f>
        <v>0</v>
      </c>
      <c r="M80" s="389">
        <f ca="1">MAX(M$14:OFFSET(M80,-1,0))+1</f>
        <v>48</v>
      </c>
      <c r="N80" s="391"/>
      <c r="O80" s="373">
        <f t="shared" si="82"/>
        <v>0</v>
      </c>
      <c r="P80" s="373">
        <f t="shared" si="82"/>
        <v>0</v>
      </c>
      <c r="Q80" s="373">
        <f t="shared" si="82"/>
        <v>0</v>
      </c>
      <c r="R80" s="373">
        <f t="shared" si="82"/>
        <v>0</v>
      </c>
      <c r="S80" s="373">
        <f t="shared" si="82"/>
        <v>0</v>
      </c>
      <c r="T80" s="373">
        <f t="shared" si="82"/>
        <v>0</v>
      </c>
      <c r="U80" s="373">
        <f t="shared" si="82"/>
        <v>0</v>
      </c>
      <c r="V80" s="373">
        <f t="shared" si="82"/>
        <v>0</v>
      </c>
      <c r="X80" s="376">
        <f t="shared" ref="X80" si="99">IF(E80="V2",1,0)</f>
        <v>1</v>
      </c>
      <c r="Y80" s="376">
        <f t="shared" ref="Y80" si="100">IF(E80="V3",1,0)</f>
        <v>0</v>
      </c>
    </row>
    <row r="81" spans="4:25" ht="66" x14ac:dyDescent="0.25">
      <c r="D81" s="107" t="str">
        <f t="shared" ca="1" si="90"/>
        <v>3.49</v>
      </c>
      <c r="E81" s="224" t="s">
        <v>23</v>
      </c>
      <c r="F81" s="227" t="s">
        <v>263</v>
      </c>
      <c r="G81" s="225"/>
      <c r="H81" s="93" t="s">
        <v>47</v>
      </c>
      <c r="I81" s="16"/>
      <c r="K81" s="373">
        <f t="shared" si="91"/>
        <v>1</v>
      </c>
      <c r="L81" s="373">
        <f t="shared" si="92"/>
        <v>0</v>
      </c>
      <c r="M81" s="389">
        <f ca="1">MAX(M$14:OFFSET(M81,-1,0))+1</f>
        <v>49</v>
      </c>
      <c r="N81" s="391"/>
      <c r="O81" s="373">
        <f t="shared" si="82"/>
        <v>0</v>
      </c>
      <c r="P81" s="373">
        <f t="shared" si="82"/>
        <v>0</v>
      </c>
      <c r="Q81" s="373">
        <f t="shared" si="82"/>
        <v>0</v>
      </c>
      <c r="R81" s="373">
        <f t="shared" si="82"/>
        <v>0</v>
      </c>
      <c r="S81" s="373">
        <f t="shared" si="82"/>
        <v>0</v>
      </c>
      <c r="T81" s="373">
        <f t="shared" si="82"/>
        <v>0</v>
      </c>
      <c r="U81" s="373">
        <f t="shared" si="82"/>
        <v>0</v>
      </c>
      <c r="V81" s="373">
        <f t="shared" si="82"/>
        <v>0</v>
      </c>
      <c r="X81" s="376">
        <f t="shared" si="93"/>
        <v>0</v>
      </c>
      <c r="Y81" s="376">
        <f t="shared" si="94"/>
        <v>0</v>
      </c>
    </row>
    <row r="82" spans="4:25" ht="66" x14ac:dyDescent="0.25">
      <c r="D82" s="107" t="str">
        <f t="shared" ca="1" si="90"/>
        <v>3.50</v>
      </c>
      <c r="E82" s="224" t="s">
        <v>25</v>
      </c>
      <c r="F82" s="227" t="s">
        <v>264</v>
      </c>
      <c r="G82" s="225"/>
      <c r="H82" s="93" t="s">
        <v>47</v>
      </c>
      <c r="I82" s="16"/>
      <c r="K82" s="373">
        <f t="shared" si="91"/>
        <v>1</v>
      </c>
      <c r="L82" s="373">
        <f t="shared" si="92"/>
        <v>0</v>
      </c>
      <c r="M82" s="389">
        <f ca="1">MAX(M$14:OFFSET(M82,-1,0))+1</f>
        <v>50</v>
      </c>
      <c r="N82" s="391"/>
      <c r="O82" s="373">
        <f t="shared" si="82"/>
        <v>0</v>
      </c>
      <c r="P82" s="373">
        <f t="shared" si="82"/>
        <v>0</v>
      </c>
      <c r="Q82" s="373">
        <f t="shared" si="82"/>
        <v>0</v>
      </c>
      <c r="R82" s="373">
        <f t="shared" si="82"/>
        <v>0</v>
      </c>
      <c r="S82" s="373">
        <f t="shared" si="82"/>
        <v>0</v>
      </c>
      <c r="T82" s="373">
        <f t="shared" si="82"/>
        <v>0</v>
      </c>
      <c r="U82" s="373">
        <f t="shared" si="82"/>
        <v>0</v>
      </c>
      <c r="V82" s="373">
        <f t="shared" si="82"/>
        <v>0</v>
      </c>
      <c r="X82" s="376">
        <f t="shared" si="93"/>
        <v>1</v>
      </c>
      <c r="Y82" s="376">
        <f t="shared" si="94"/>
        <v>0</v>
      </c>
    </row>
    <row r="83" spans="4:25" ht="79.2" x14ac:dyDescent="0.25">
      <c r="D83" s="107" t="str">
        <f t="shared" ref="D83" ca="1" si="101">CONCATENATE($A$1,".",M83)</f>
        <v>3.51</v>
      </c>
      <c r="E83" s="224" t="s">
        <v>25</v>
      </c>
      <c r="F83" s="227" t="s">
        <v>265</v>
      </c>
      <c r="G83" s="225"/>
      <c r="H83" s="93" t="s">
        <v>47</v>
      </c>
      <c r="I83" s="16"/>
      <c r="K83" s="373">
        <f t="shared" ref="K83" si="102">IF(AND(OR(E83="V1",E83="V2",E83="V3"),G83=""),1,0)</f>
        <v>1</v>
      </c>
      <c r="L83" s="373">
        <f t="shared" ref="L83" si="103">IF(OR(AND(E83="V1",G83="Ei"),(AND(E83="V1",G83="Osittain"))),1,0)</f>
        <v>0</v>
      </c>
      <c r="M83" s="389">
        <f ca="1">MAX(M$14:OFFSET(M83,-1,0))+1</f>
        <v>51</v>
      </c>
      <c r="N83" s="391"/>
      <c r="O83" s="373">
        <f t="shared" si="82"/>
        <v>0</v>
      </c>
      <c r="P83" s="373">
        <f t="shared" si="82"/>
        <v>0</v>
      </c>
      <c r="Q83" s="373">
        <f t="shared" si="82"/>
        <v>0</v>
      </c>
      <c r="R83" s="373">
        <f t="shared" si="82"/>
        <v>0</v>
      </c>
      <c r="S83" s="373">
        <f t="shared" si="82"/>
        <v>0</v>
      </c>
      <c r="T83" s="373">
        <f t="shared" si="82"/>
        <v>0</v>
      </c>
      <c r="U83" s="373">
        <f t="shared" si="82"/>
        <v>0</v>
      </c>
      <c r="V83" s="373">
        <f t="shared" si="82"/>
        <v>0</v>
      </c>
      <c r="X83" s="376">
        <f t="shared" ref="X83" si="104">IF(E83="V2",1,0)</f>
        <v>1</v>
      </c>
      <c r="Y83" s="376">
        <f t="shared" ref="Y83" si="105">IF(E83="V3",1,0)</f>
        <v>0</v>
      </c>
    </row>
    <row r="84" spans="4:25" ht="79.2" x14ac:dyDescent="0.25">
      <c r="D84" s="107" t="str">
        <f t="shared" ref="D84:D94" ca="1" si="106">CONCATENATE($A$1,".",M84)</f>
        <v>3.52</v>
      </c>
      <c r="E84" s="224" t="s">
        <v>23</v>
      </c>
      <c r="F84" s="227" t="s">
        <v>266</v>
      </c>
      <c r="G84" s="225"/>
      <c r="H84" s="93" t="s">
        <v>47</v>
      </c>
      <c r="I84" s="16"/>
      <c r="K84" s="373">
        <f t="shared" ref="K84" si="107">IF(AND(OR(E84="V1",E84="V2",E84="V3"),G84=""),1,0)</f>
        <v>1</v>
      </c>
      <c r="L84" s="373">
        <f t="shared" ref="L84" si="108">IF(OR(AND(E84="V1",G84="Ei"),(AND(E84="V1",G84="Osittain"))),1,0)</f>
        <v>0</v>
      </c>
      <c r="M84" s="389">
        <f ca="1">MAX(M$14:OFFSET(M84,-1,0))+1</f>
        <v>52</v>
      </c>
      <c r="N84" s="391"/>
      <c r="O84" s="373">
        <f t="shared" si="82"/>
        <v>0</v>
      </c>
      <c r="P84" s="373">
        <f t="shared" si="82"/>
        <v>0</v>
      </c>
      <c r="Q84" s="373">
        <f t="shared" si="82"/>
        <v>0</v>
      </c>
      <c r="R84" s="373">
        <f t="shared" si="82"/>
        <v>0</v>
      </c>
      <c r="S84" s="373">
        <f t="shared" si="82"/>
        <v>0</v>
      </c>
      <c r="T84" s="373">
        <f t="shared" si="82"/>
        <v>0</v>
      </c>
      <c r="U84" s="373">
        <f t="shared" si="82"/>
        <v>0</v>
      </c>
      <c r="V84" s="373">
        <f t="shared" si="82"/>
        <v>0</v>
      </c>
      <c r="X84" s="376">
        <f t="shared" ref="X84:X94" si="109">IF(E84="V2",1,0)</f>
        <v>0</v>
      </c>
      <c r="Y84" s="376">
        <f t="shared" ref="Y84:Y94" si="110">IF(E84="V3",1,0)</f>
        <v>0</v>
      </c>
    </row>
    <row r="85" spans="4:25" ht="79.2" x14ac:dyDescent="0.25">
      <c r="D85" s="107" t="str">
        <f t="shared" ca="1" si="106"/>
        <v>3.53</v>
      </c>
      <c r="E85" s="224" t="s">
        <v>23</v>
      </c>
      <c r="F85" s="227" t="s">
        <v>267</v>
      </c>
      <c r="G85" s="225"/>
      <c r="H85" s="93" t="s">
        <v>47</v>
      </c>
      <c r="I85" s="16"/>
      <c r="K85" s="373">
        <f>IF(AND(OR(E85="V1",E85="V2",E85="V3"),G85=""),1,0)</f>
        <v>1</v>
      </c>
      <c r="L85" s="373">
        <f>IF(OR(AND(E85="V1",G85="Ei"),(AND(E85="V1",G85="Osittain"))),1,0)</f>
        <v>0</v>
      </c>
      <c r="M85" s="389">
        <f ca="1">MAX(M$14:OFFSET(M85,-1,0))+1</f>
        <v>53</v>
      </c>
      <c r="N85" s="391"/>
      <c r="O85" s="373">
        <f t="shared" si="82"/>
        <v>0</v>
      </c>
      <c r="P85" s="373">
        <f t="shared" si="82"/>
        <v>0</v>
      </c>
      <c r="Q85" s="373">
        <f t="shared" si="82"/>
        <v>0</v>
      </c>
      <c r="R85" s="373">
        <f t="shared" si="82"/>
        <v>0</v>
      </c>
      <c r="S85" s="373">
        <f t="shared" si="82"/>
        <v>0</v>
      </c>
      <c r="T85" s="373">
        <f t="shared" si="82"/>
        <v>0</v>
      </c>
      <c r="U85" s="373">
        <f t="shared" si="82"/>
        <v>0</v>
      </c>
      <c r="V85" s="373">
        <f t="shared" si="82"/>
        <v>0</v>
      </c>
      <c r="X85" s="376">
        <f t="shared" si="109"/>
        <v>0</v>
      </c>
      <c r="Y85" s="376">
        <f t="shared" si="110"/>
        <v>0</v>
      </c>
    </row>
    <row r="86" spans="4:25" ht="105.6" x14ac:dyDescent="0.25">
      <c r="D86" s="107" t="str">
        <f t="shared" ca="1" si="106"/>
        <v>3.54</v>
      </c>
      <c r="E86" s="224" t="s">
        <v>23</v>
      </c>
      <c r="F86" s="227" t="s">
        <v>268</v>
      </c>
      <c r="G86" s="225"/>
      <c r="H86" s="93" t="s">
        <v>47</v>
      </c>
      <c r="I86" s="16"/>
      <c r="J86" s="371" t="s">
        <v>269</v>
      </c>
      <c r="K86" s="373">
        <f t="shared" ref="K86:K88" si="111">IF(AND(OR(E86="V1",E86="V2",E86="V3"),G86=""),1,0)</f>
        <v>1</v>
      </c>
      <c r="L86" s="373">
        <f t="shared" ref="L86:L88" si="112">IF(OR(AND(E86="V1",G86="Ei"),(AND(E86="V1",G86="Osittain"))),1,0)</f>
        <v>0</v>
      </c>
      <c r="M86" s="389">
        <f ca="1">MAX(M$14:OFFSET(M86,-1,0))+1</f>
        <v>54</v>
      </c>
      <c r="N86" s="391"/>
      <c r="O86" s="373">
        <f t="shared" si="82"/>
        <v>0</v>
      </c>
      <c r="P86" s="373">
        <f t="shared" si="82"/>
        <v>0</v>
      </c>
      <c r="Q86" s="373">
        <f t="shared" si="82"/>
        <v>0</v>
      </c>
      <c r="R86" s="373">
        <f t="shared" si="82"/>
        <v>0</v>
      </c>
      <c r="S86" s="373">
        <f t="shared" si="82"/>
        <v>0</v>
      </c>
      <c r="T86" s="373">
        <f t="shared" si="82"/>
        <v>0</v>
      </c>
      <c r="U86" s="373">
        <f t="shared" si="82"/>
        <v>0</v>
      </c>
      <c r="V86" s="373">
        <f t="shared" si="82"/>
        <v>0</v>
      </c>
      <c r="X86" s="376">
        <f t="shared" si="109"/>
        <v>0</v>
      </c>
      <c r="Y86" s="376">
        <f t="shared" si="110"/>
        <v>0</v>
      </c>
    </row>
    <row r="87" spans="4:25" ht="105.6" x14ac:dyDescent="0.25">
      <c r="D87" s="107" t="str">
        <f t="shared" ref="D87" ca="1" si="113">CONCATENATE($A$1,".",M87)</f>
        <v>3.55</v>
      </c>
      <c r="E87" s="224" t="s">
        <v>25</v>
      </c>
      <c r="F87" s="227" t="s">
        <v>270</v>
      </c>
      <c r="G87" s="225"/>
      <c r="H87" s="93" t="s">
        <v>47</v>
      </c>
      <c r="I87" s="16"/>
      <c r="J87" s="371" t="s">
        <v>269</v>
      </c>
      <c r="K87" s="373">
        <f t="shared" ref="K87" si="114">IF(AND(OR(E87="V1",E87="V2",E87="V3"),G87=""),1,0)</f>
        <v>1</v>
      </c>
      <c r="L87" s="373">
        <f t="shared" ref="L87" si="115">IF(OR(AND(E87="V1",G87="Ei"),(AND(E87="V1",G87="Osittain"))),1,0)</f>
        <v>0</v>
      </c>
      <c r="M87" s="389">
        <f ca="1">MAX(M$14:OFFSET(M87,-1,0))+1</f>
        <v>55</v>
      </c>
      <c r="N87" s="391"/>
      <c r="O87" s="373">
        <f t="shared" si="82"/>
        <v>0</v>
      </c>
      <c r="P87" s="373">
        <f t="shared" si="82"/>
        <v>0</v>
      </c>
      <c r="Q87" s="373">
        <f t="shared" si="82"/>
        <v>0</v>
      </c>
      <c r="R87" s="373">
        <f t="shared" si="82"/>
        <v>0</v>
      </c>
      <c r="S87" s="373">
        <f t="shared" si="82"/>
        <v>0</v>
      </c>
      <c r="T87" s="373">
        <f t="shared" si="82"/>
        <v>0</v>
      </c>
      <c r="U87" s="373">
        <f t="shared" si="82"/>
        <v>0</v>
      </c>
      <c r="V87" s="373">
        <f t="shared" si="82"/>
        <v>0</v>
      </c>
      <c r="X87" s="376">
        <f t="shared" ref="X87" si="116">IF(E87="V2",1,0)</f>
        <v>1</v>
      </c>
      <c r="Y87" s="376">
        <f t="shared" ref="Y87" si="117">IF(E87="V3",1,0)</f>
        <v>0</v>
      </c>
    </row>
    <row r="88" spans="4:25" ht="66" x14ac:dyDescent="0.25">
      <c r="D88" s="107" t="str">
        <f t="shared" ca="1" si="106"/>
        <v>3.56</v>
      </c>
      <c r="E88" s="224" t="s">
        <v>23</v>
      </c>
      <c r="F88" s="227" t="s">
        <v>271</v>
      </c>
      <c r="G88" s="225"/>
      <c r="H88" s="93" t="s">
        <v>47</v>
      </c>
      <c r="I88" s="16"/>
      <c r="K88" s="373">
        <f t="shared" si="111"/>
        <v>1</v>
      </c>
      <c r="L88" s="373">
        <f t="shared" si="112"/>
        <v>0</v>
      </c>
      <c r="M88" s="389">
        <f ca="1">MAX(M$14:OFFSET(M88,-1,0))+1</f>
        <v>56</v>
      </c>
      <c r="N88" s="391"/>
      <c r="O88" s="373">
        <f t="shared" si="82"/>
        <v>0</v>
      </c>
      <c r="P88" s="373">
        <f t="shared" si="82"/>
        <v>0</v>
      </c>
      <c r="Q88" s="373">
        <f t="shared" si="82"/>
        <v>0</v>
      </c>
      <c r="R88" s="373">
        <f t="shared" si="82"/>
        <v>0</v>
      </c>
      <c r="S88" s="373">
        <f t="shared" si="82"/>
        <v>0</v>
      </c>
      <c r="T88" s="373">
        <f t="shared" si="82"/>
        <v>0</v>
      </c>
      <c r="U88" s="373">
        <f t="shared" si="82"/>
        <v>0</v>
      </c>
      <c r="V88" s="373">
        <f t="shared" si="82"/>
        <v>0</v>
      </c>
      <c r="X88" s="376">
        <f t="shared" si="109"/>
        <v>0</v>
      </c>
      <c r="Y88" s="376">
        <f t="shared" si="110"/>
        <v>0</v>
      </c>
    </row>
    <row r="89" spans="4:25" ht="79.2" x14ac:dyDescent="0.25">
      <c r="D89" s="107" t="str">
        <f t="shared" ca="1" si="106"/>
        <v>3.57</v>
      </c>
      <c r="E89" s="224" t="s">
        <v>23</v>
      </c>
      <c r="F89" s="227" t="s">
        <v>272</v>
      </c>
      <c r="G89" s="225"/>
      <c r="H89" s="93" t="s">
        <v>47</v>
      </c>
      <c r="I89" s="16"/>
      <c r="K89" s="373">
        <f>IF(AND(OR(E89="V1",E89="V2",E89="V3"),G89=""),1,0)</f>
        <v>1</v>
      </c>
      <c r="L89" s="373">
        <f>IF(OR(AND(E89="V1",G89="Ei"),(AND(E89="V1",G89="Osittain"))),1,0)</f>
        <v>0</v>
      </c>
      <c r="M89" s="389">
        <f ca="1">MAX(M$14:OFFSET(M89,-1,0))+1</f>
        <v>57</v>
      </c>
      <c r="N89" s="391"/>
      <c r="O89" s="373">
        <f t="shared" si="82"/>
        <v>0</v>
      </c>
      <c r="P89" s="373">
        <f t="shared" si="82"/>
        <v>0</v>
      </c>
      <c r="Q89" s="373">
        <f t="shared" si="82"/>
        <v>0</v>
      </c>
      <c r="R89" s="373">
        <f t="shared" si="82"/>
        <v>0</v>
      </c>
      <c r="S89" s="373">
        <f t="shared" si="82"/>
        <v>0</v>
      </c>
      <c r="T89" s="373">
        <f t="shared" si="82"/>
        <v>0</v>
      </c>
      <c r="U89" s="373">
        <f t="shared" si="82"/>
        <v>0</v>
      </c>
      <c r="V89" s="373">
        <f t="shared" si="82"/>
        <v>0</v>
      </c>
      <c r="X89" s="376">
        <f t="shared" si="109"/>
        <v>0</v>
      </c>
      <c r="Y89" s="376">
        <f t="shared" si="110"/>
        <v>0</v>
      </c>
    </row>
    <row r="90" spans="4:25" ht="66" x14ac:dyDescent="0.25">
      <c r="D90" s="107" t="str">
        <f t="shared" ca="1" si="106"/>
        <v>3.58</v>
      </c>
      <c r="E90" s="224" t="s">
        <v>25</v>
      </c>
      <c r="F90" s="300" t="s">
        <v>273</v>
      </c>
      <c r="G90" s="225"/>
      <c r="H90" s="93" t="s">
        <v>47</v>
      </c>
      <c r="I90" s="16"/>
      <c r="K90" s="373">
        <f t="shared" ref="K90:K94" si="118">IF(AND(OR(E90="V1",E90="V2",E90="V3"),G90=""),1,0)</f>
        <v>1</v>
      </c>
      <c r="L90" s="373">
        <f t="shared" ref="L90:L94" si="119">IF(OR(AND(E90="V1",G90="Ei"),(AND(E90="V1",G90="Osittain"))),1,0)</f>
        <v>0</v>
      </c>
      <c r="M90" s="389">
        <f ca="1">MAX(M$14:OFFSET(M90,-1,0))+1</f>
        <v>58</v>
      </c>
      <c r="N90" s="391"/>
      <c r="O90" s="373">
        <f t="shared" si="82"/>
        <v>0</v>
      </c>
      <c r="P90" s="373">
        <f t="shared" si="82"/>
        <v>0</v>
      </c>
      <c r="Q90" s="373">
        <f t="shared" si="82"/>
        <v>0</v>
      </c>
      <c r="R90" s="373">
        <f t="shared" si="82"/>
        <v>0</v>
      </c>
      <c r="S90" s="373">
        <f t="shared" si="82"/>
        <v>0</v>
      </c>
      <c r="T90" s="373">
        <f t="shared" si="82"/>
        <v>0</v>
      </c>
      <c r="U90" s="373">
        <f t="shared" si="82"/>
        <v>0</v>
      </c>
      <c r="V90" s="373">
        <f t="shared" si="82"/>
        <v>0</v>
      </c>
      <c r="X90" s="376">
        <f t="shared" si="109"/>
        <v>1</v>
      </c>
      <c r="Y90" s="376">
        <f t="shared" si="110"/>
        <v>0</v>
      </c>
    </row>
    <row r="91" spans="4:25" ht="66" x14ac:dyDescent="0.25">
      <c r="D91" s="107" t="str">
        <f t="shared" ca="1" si="106"/>
        <v>3.59</v>
      </c>
      <c r="E91" s="224" t="s">
        <v>23</v>
      </c>
      <c r="F91" s="300" t="s">
        <v>274</v>
      </c>
      <c r="G91" s="225"/>
      <c r="H91" s="93" t="s">
        <v>47</v>
      </c>
      <c r="I91" s="16"/>
      <c r="K91" s="373">
        <f t="shared" si="118"/>
        <v>1</v>
      </c>
      <c r="L91" s="373">
        <f t="shared" si="119"/>
        <v>0</v>
      </c>
      <c r="M91" s="389">
        <f ca="1">MAX(M$14:OFFSET(M91,-1,0))+1</f>
        <v>59</v>
      </c>
      <c r="N91" s="391"/>
      <c r="O91" s="373">
        <f t="shared" si="82"/>
        <v>0</v>
      </c>
      <c r="P91" s="373">
        <f t="shared" si="82"/>
        <v>0</v>
      </c>
      <c r="Q91" s="373">
        <f t="shared" si="82"/>
        <v>0</v>
      </c>
      <c r="R91" s="373">
        <f t="shared" si="82"/>
        <v>0</v>
      </c>
      <c r="S91" s="373">
        <f t="shared" si="82"/>
        <v>0</v>
      </c>
      <c r="T91" s="373">
        <f t="shared" si="82"/>
        <v>0</v>
      </c>
      <c r="U91" s="373">
        <f t="shared" si="82"/>
        <v>0</v>
      </c>
      <c r="V91" s="373">
        <f t="shared" si="82"/>
        <v>0</v>
      </c>
      <c r="X91" s="376">
        <f t="shared" si="109"/>
        <v>0</v>
      </c>
      <c r="Y91" s="376">
        <f t="shared" si="110"/>
        <v>0</v>
      </c>
    </row>
    <row r="92" spans="4:25" ht="79.2" x14ac:dyDescent="0.25">
      <c r="D92" s="107" t="str">
        <f t="shared" ref="D92:D93" ca="1" si="120">CONCATENATE($A$1,".",M92)</f>
        <v>3.60</v>
      </c>
      <c r="E92" s="224" t="s">
        <v>25</v>
      </c>
      <c r="F92" s="300" t="s">
        <v>275</v>
      </c>
      <c r="G92" s="225"/>
      <c r="H92" s="93" t="s">
        <v>47</v>
      </c>
      <c r="I92" s="16"/>
      <c r="K92" s="373">
        <f t="shared" ref="K92:K93" si="121">IF(AND(OR(E92="V1",E92="V2",E92="V3"),G92=""),1,0)</f>
        <v>1</v>
      </c>
      <c r="L92" s="373">
        <f t="shared" ref="L92:L93" si="122">IF(OR(AND(E92="V1",G92="Ei"),(AND(E92="V1",G92="Osittain"))),1,0)</f>
        <v>0</v>
      </c>
      <c r="M92" s="389">
        <f ca="1">MAX(M$14:OFFSET(M92,-1,0))+1</f>
        <v>60</v>
      </c>
      <c r="N92" s="391"/>
      <c r="O92" s="373">
        <f t="shared" si="82"/>
        <v>0</v>
      </c>
      <c r="P92" s="373">
        <f t="shared" si="82"/>
        <v>0</v>
      </c>
      <c r="Q92" s="373">
        <f t="shared" si="82"/>
        <v>0</v>
      </c>
      <c r="R92" s="373">
        <f t="shared" si="82"/>
        <v>0</v>
      </c>
      <c r="S92" s="373">
        <f t="shared" si="82"/>
        <v>0</v>
      </c>
      <c r="T92" s="373">
        <f t="shared" si="82"/>
        <v>0</v>
      </c>
      <c r="U92" s="373">
        <f t="shared" si="82"/>
        <v>0</v>
      </c>
      <c r="V92" s="373">
        <f t="shared" si="82"/>
        <v>0</v>
      </c>
      <c r="X92" s="376">
        <f t="shared" ref="X92:X93" si="123">IF(E92="V2",1,0)</f>
        <v>1</v>
      </c>
      <c r="Y92" s="376">
        <f t="shared" ref="Y92:Y93" si="124">IF(E92="V3",1,0)</f>
        <v>0</v>
      </c>
    </row>
    <row r="93" spans="4:25" ht="52.8" x14ac:dyDescent="0.25">
      <c r="D93" s="107" t="str">
        <f t="shared" ca="1" si="120"/>
        <v>3.61</v>
      </c>
      <c r="E93" s="224" t="s">
        <v>23</v>
      </c>
      <c r="F93" s="299" t="s">
        <v>276</v>
      </c>
      <c r="G93" s="225"/>
      <c r="H93" s="93" t="s">
        <v>47</v>
      </c>
      <c r="I93" s="16"/>
      <c r="K93" s="373">
        <f t="shared" si="121"/>
        <v>1</v>
      </c>
      <c r="L93" s="373">
        <f t="shared" si="122"/>
        <v>0</v>
      </c>
      <c r="M93" s="389">
        <f ca="1">MAX(M$14:OFFSET(M93,-1,0))+1</f>
        <v>61</v>
      </c>
      <c r="N93" s="391"/>
      <c r="O93" s="373">
        <f t="shared" si="82"/>
        <v>0</v>
      </c>
      <c r="P93" s="373">
        <f t="shared" si="82"/>
        <v>0</v>
      </c>
      <c r="Q93" s="373">
        <f t="shared" si="82"/>
        <v>0</v>
      </c>
      <c r="R93" s="373">
        <f t="shared" si="82"/>
        <v>0</v>
      </c>
      <c r="S93" s="373">
        <f t="shared" si="82"/>
        <v>0</v>
      </c>
      <c r="T93" s="373">
        <f t="shared" si="82"/>
        <v>0</v>
      </c>
      <c r="U93" s="373">
        <f t="shared" si="82"/>
        <v>0</v>
      </c>
      <c r="V93" s="373">
        <f t="shared" si="82"/>
        <v>0</v>
      </c>
      <c r="X93" s="376">
        <f t="shared" si="123"/>
        <v>0</v>
      </c>
      <c r="Y93" s="376">
        <f t="shared" si="124"/>
        <v>0</v>
      </c>
    </row>
    <row r="94" spans="4:25" ht="66" x14ac:dyDescent="0.25">
      <c r="D94" s="107" t="str">
        <f t="shared" ca="1" si="106"/>
        <v>3.62</v>
      </c>
      <c r="E94" s="224" t="s">
        <v>25</v>
      </c>
      <c r="F94" s="299" t="s">
        <v>277</v>
      </c>
      <c r="G94" s="225"/>
      <c r="H94" s="93" t="s">
        <v>47</v>
      </c>
      <c r="I94" s="16"/>
      <c r="K94" s="373">
        <f t="shared" si="118"/>
        <v>1</v>
      </c>
      <c r="L94" s="373">
        <f t="shared" si="119"/>
        <v>0</v>
      </c>
      <c r="M94" s="389">
        <f ca="1">MAX(M$14:OFFSET(M94,-1,0))+1</f>
        <v>62</v>
      </c>
      <c r="N94" s="391"/>
      <c r="O94" s="373">
        <f t="shared" si="82"/>
        <v>0</v>
      </c>
      <c r="P94" s="373">
        <f t="shared" si="82"/>
        <v>0</v>
      </c>
      <c r="Q94" s="373">
        <f t="shared" si="82"/>
        <v>0</v>
      </c>
      <c r="R94" s="373">
        <f t="shared" si="82"/>
        <v>0</v>
      </c>
      <c r="S94" s="373">
        <f t="shared" si="82"/>
        <v>0</v>
      </c>
      <c r="T94" s="373">
        <f t="shared" si="82"/>
        <v>0</v>
      </c>
      <c r="U94" s="373">
        <f t="shared" si="82"/>
        <v>0</v>
      </c>
      <c r="V94" s="373">
        <f t="shared" si="82"/>
        <v>0</v>
      </c>
      <c r="X94" s="376">
        <f t="shared" si="109"/>
        <v>1</v>
      </c>
      <c r="Y94" s="376">
        <f t="shared" si="110"/>
        <v>0</v>
      </c>
    </row>
    <row r="95" spans="4:25" ht="52.8" x14ac:dyDescent="0.25">
      <c r="D95" s="107" t="str">
        <f t="shared" ref="D95" ca="1" si="125">CONCATENATE($A$1,".",M95)</f>
        <v>3.63</v>
      </c>
      <c r="E95" s="224" t="s">
        <v>25</v>
      </c>
      <c r="F95" s="299" t="s">
        <v>278</v>
      </c>
      <c r="G95" s="225"/>
      <c r="H95" s="93" t="s">
        <v>47</v>
      </c>
      <c r="I95" s="16"/>
      <c r="K95" s="373">
        <f t="shared" ref="K95" si="126">IF(AND(OR(E95="V1",E95="V2",E95="V3"),G95=""),1,0)</f>
        <v>1</v>
      </c>
      <c r="L95" s="373">
        <f t="shared" ref="L95" si="127">IF(OR(AND(E95="V1",G95="Ei"),(AND(E95="V1",G95="Osittain"))),1,0)</f>
        <v>0</v>
      </c>
      <c r="M95" s="389">
        <f ca="1">MAX(M$14:OFFSET(M95,-1,0))+1</f>
        <v>63</v>
      </c>
      <c r="N95" s="391"/>
      <c r="O95" s="373">
        <f t="shared" si="82"/>
        <v>0</v>
      </c>
      <c r="P95" s="373">
        <f t="shared" si="82"/>
        <v>0</v>
      </c>
      <c r="Q95" s="373">
        <f t="shared" si="82"/>
        <v>0</v>
      </c>
      <c r="R95" s="373">
        <f t="shared" si="82"/>
        <v>0</v>
      </c>
      <c r="S95" s="373">
        <f t="shared" si="82"/>
        <v>0</v>
      </c>
      <c r="T95" s="373">
        <f t="shared" si="82"/>
        <v>0</v>
      </c>
      <c r="U95" s="373">
        <f t="shared" si="82"/>
        <v>0</v>
      </c>
      <c r="V95" s="373">
        <f t="shared" si="82"/>
        <v>0</v>
      </c>
      <c r="X95" s="376">
        <f t="shared" ref="X95" si="128">IF(E95="V2",1,0)</f>
        <v>1</v>
      </c>
      <c r="Y95" s="376">
        <f t="shared" ref="Y95" si="129">IF(E95="V3",1,0)</f>
        <v>0</v>
      </c>
    </row>
    <row r="96" spans="4:25" ht="66" x14ac:dyDescent="0.25">
      <c r="D96" s="107" t="str">
        <f t="shared" ref="D96:D97" ca="1" si="130">CONCATENATE($A$1,".",M96)</f>
        <v>3.64</v>
      </c>
      <c r="E96" s="224" t="s">
        <v>25</v>
      </c>
      <c r="F96" s="299" t="s">
        <v>279</v>
      </c>
      <c r="G96" s="225"/>
      <c r="H96" s="93" t="s">
        <v>47</v>
      </c>
      <c r="I96" s="16"/>
      <c r="K96" s="373">
        <f t="shared" ref="K96:K97" si="131">IF(AND(OR(E96="V1",E96="V2",E96="V3"),G96=""),1,0)</f>
        <v>1</v>
      </c>
      <c r="L96" s="373">
        <f t="shared" ref="L96:L97" si="132">IF(OR(AND(E96="V1",G96="Ei"),(AND(E96="V1",G96="Osittain"))),1,0)</f>
        <v>0</v>
      </c>
      <c r="M96" s="389">
        <f ca="1">MAX(M$14:OFFSET(M96,-1,0))+1</f>
        <v>64</v>
      </c>
      <c r="N96" s="391"/>
      <c r="O96" s="373">
        <f t="shared" si="82"/>
        <v>0</v>
      </c>
      <c r="P96" s="373">
        <f t="shared" si="82"/>
        <v>0</v>
      </c>
      <c r="Q96" s="373">
        <f t="shared" si="82"/>
        <v>0</v>
      </c>
      <c r="R96" s="373">
        <f t="shared" si="82"/>
        <v>0</v>
      </c>
      <c r="S96" s="373">
        <f t="shared" si="82"/>
        <v>0</v>
      </c>
      <c r="T96" s="373">
        <f t="shared" si="82"/>
        <v>0</v>
      </c>
      <c r="U96" s="373">
        <f t="shared" si="82"/>
        <v>0</v>
      </c>
      <c r="V96" s="373">
        <f t="shared" si="82"/>
        <v>0</v>
      </c>
      <c r="X96" s="376">
        <f t="shared" ref="X96:X97" si="133">IF(E96="V2",1,0)</f>
        <v>1</v>
      </c>
      <c r="Y96" s="376">
        <f t="shared" ref="Y96:Y97" si="134">IF(E96="V3",1,0)</f>
        <v>0</v>
      </c>
    </row>
    <row r="97" spans="2:25" ht="52.8" x14ac:dyDescent="0.25">
      <c r="D97" s="107" t="str">
        <f t="shared" ca="1" si="130"/>
        <v>3.65</v>
      </c>
      <c r="E97" s="224" t="s">
        <v>26</v>
      </c>
      <c r="F97" s="299" t="s">
        <v>280</v>
      </c>
      <c r="G97" s="225"/>
      <c r="H97" s="93" t="s">
        <v>47</v>
      </c>
      <c r="I97" s="16"/>
      <c r="K97" s="373">
        <f t="shared" si="131"/>
        <v>1</v>
      </c>
      <c r="L97" s="373">
        <f t="shared" si="132"/>
        <v>0</v>
      </c>
      <c r="M97" s="389">
        <f ca="1">MAX(M$14:OFFSET(M97,-1,0))+1</f>
        <v>65</v>
      </c>
      <c r="N97" s="391"/>
      <c r="O97" s="373">
        <f t="shared" si="82"/>
        <v>0</v>
      </c>
      <c r="P97" s="373">
        <f t="shared" si="82"/>
        <v>0</v>
      </c>
      <c r="Q97" s="373">
        <f t="shared" si="82"/>
        <v>0</v>
      </c>
      <c r="R97" s="373">
        <f t="shared" si="82"/>
        <v>0</v>
      </c>
      <c r="S97" s="373">
        <f t="shared" si="82"/>
        <v>0</v>
      </c>
      <c r="T97" s="373">
        <f t="shared" si="82"/>
        <v>0</v>
      </c>
      <c r="U97" s="373">
        <f t="shared" si="82"/>
        <v>0</v>
      </c>
      <c r="V97" s="373">
        <f t="shared" si="82"/>
        <v>0</v>
      </c>
      <c r="X97" s="376">
        <f t="shared" si="133"/>
        <v>0</v>
      </c>
      <c r="Y97" s="376">
        <f t="shared" si="134"/>
        <v>1</v>
      </c>
    </row>
    <row r="98" spans="2:25" ht="66" x14ac:dyDescent="0.25">
      <c r="D98" s="107" t="str">
        <f t="shared" ref="D98" ca="1" si="135">CONCATENATE($A$1,".",M98)</f>
        <v>3.66</v>
      </c>
      <c r="E98" s="224" t="s">
        <v>26</v>
      </c>
      <c r="F98" s="299" t="s">
        <v>281</v>
      </c>
      <c r="G98" s="225"/>
      <c r="H98" s="93" t="s">
        <v>47</v>
      </c>
      <c r="I98" s="16"/>
      <c r="K98" s="373">
        <f t="shared" ref="K98" si="136">IF(AND(OR(E98="V1",E98="V2",E98="V3"),G98=""),1,0)</f>
        <v>1</v>
      </c>
      <c r="L98" s="373">
        <f t="shared" ref="L98" si="137">IF(OR(AND(E98="V1",G98="Ei"),(AND(E98="V1",G98="Osittain"))),1,0)</f>
        <v>0</v>
      </c>
      <c r="M98" s="389">
        <f ca="1">MAX(M$14:OFFSET(M98,-1,0))+1</f>
        <v>66</v>
      </c>
      <c r="N98" s="391"/>
      <c r="O98" s="373">
        <f t="shared" si="82"/>
        <v>0</v>
      </c>
      <c r="P98" s="373">
        <f t="shared" si="82"/>
        <v>0</v>
      </c>
      <c r="Q98" s="373">
        <f t="shared" si="82"/>
        <v>0</v>
      </c>
      <c r="R98" s="373">
        <f t="shared" si="82"/>
        <v>0</v>
      </c>
      <c r="S98" s="373">
        <f t="shared" si="82"/>
        <v>0</v>
      </c>
      <c r="T98" s="373">
        <f t="shared" si="82"/>
        <v>0</v>
      </c>
      <c r="U98" s="373">
        <f t="shared" si="82"/>
        <v>0</v>
      </c>
      <c r="V98" s="373">
        <f t="shared" si="82"/>
        <v>0</v>
      </c>
      <c r="X98" s="376">
        <f t="shared" ref="X98" si="138">IF(E98="V2",1,0)</f>
        <v>0</v>
      </c>
      <c r="Y98" s="376">
        <f t="shared" ref="Y98" si="139">IF(E98="V3",1,0)</f>
        <v>1</v>
      </c>
    </row>
    <row r="99" spans="2:25" ht="21" customHeight="1" x14ac:dyDescent="0.25">
      <c r="B99" s="29"/>
      <c r="C99" s="90" t="s">
        <v>282</v>
      </c>
      <c r="D99" s="13"/>
      <c r="E99" s="13"/>
      <c r="F99" s="13"/>
      <c r="G99" s="13"/>
      <c r="H99" s="13"/>
      <c r="I99" s="16"/>
      <c r="M99" s="389"/>
    </row>
    <row r="100" spans="2:25" ht="79.5" customHeight="1" x14ac:dyDescent="0.25">
      <c r="B100" s="29"/>
      <c r="C100" s="10"/>
      <c r="D100" s="13"/>
      <c r="E100" s="6"/>
      <c r="F100" s="458" t="s">
        <v>283</v>
      </c>
      <c r="G100" s="465"/>
      <c r="H100" s="465"/>
      <c r="I100" s="16"/>
      <c r="J100" s="371" t="s">
        <v>284</v>
      </c>
      <c r="M100" s="389"/>
    </row>
    <row r="101" spans="2:25" ht="13.5" customHeight="1" x14ac:dyDescent="0.25">
      <c r="B101" s="29"/>
      <c r="C101" s="16"/>
      <c r="D101" s="129"/>
      <c r="E101" s="97"/>
      <c r="F101" s="109" t="s">
        <v>44</v>
      </c>
      <c r="G101" s="105" t="s">
        <v>45</v>
      </c>
      <c r="H101" s="109"/>
      <c r="I101" s="16"/>
      <c r="M101" s="389"/>
    </row>
    <row r="102" spans="2:25" ht="66" x14ac:dyDescent="0.25">
      <c r="D102" s="107" t="str">
        <f t="shared" ref="D102" ca="1" si="140">CONCATENATE($A$1,".",M102)</f>
        <v>3.67</v>
      </c>
      <c r="E102" s="224" t="s">
        <v>25</v>
      </c>
      <c r="F102" s="300" t="s">
        <v>273</v>
      </c>
      <c r="G102" s="225"/>
      <c r="H102" s="93" t="s">
        <v>47</v>
      </c>
      <c r="I102" s="16"/>
      <c r="K102" s="373">
        <f t="shared" ref="K102" si="141">IF(AND(OR(E102="V1",E102="V2",E102="V3"),G102=""),1,0)</f>
        <v>1</v>
      </c>
      <c r="L102" s="373">
        <f t="shared" ref="L102" si="142">IF(OR(AND(E102="V1",G102="Ei"),(AND(E102="V1",G102="Osittain"))),1,0)</f>
        <v>0</v>
      </c>
      <c r="M102" s="389">
        <f ca="1">MAX(M$14:OFFSET(M102,-1,0))+1</f>
        <v>67</v>
      </c>
      <c r="N102" s="391"/>
      <c r="O102" s="373">
        <f t="shared" ref="O102:V110" si="143">IF(AND($E102=O$2,$G102=O$3),1,0)</f>
        <v>0</v>
      </c>
      <c r="P102" s="373">
        <f t="shared" si="143"/>
        <v>0</v>
      </c>
      <c r="Q102" s="373">
        <f t="shared" si="143"/>
        <v>0</v>
      </c>
      <c r="R102" s="373">
        <f t="shared" si="143"/>
        <v>0</v>
      </c>
      <c r="S102" s="373">
        <f t="shared" si="143"/>
        <v>0</v>
      </c>
      <c r="T102" s="373">
        <f t="shared" si="143"/>
        <v>0</v>
      </c>
      <c r="U102" s="373">
        <f t="shared" si="143"/>
        <v>0</v>
      </c>
      <c r="V102" s="373">
        <f t="shared" si="143"/>
        <v>0</v>
      </c>
      <c r="X102" s="376">
        <f t="shared" ref="X102" si="144">IF(E102="V2",1,0)</f>
        <v>1</v>
      </c>
      <c r="Y102" s="376">
        <f t="shared" ref="Y102" si="145">IF(E102="V3",1,0)</f>
        <v>0</v>
      </c>
    </row>
    <row r="103" spans="2:25" ht="39.6" x14ac:dyDescent="0.25">
      <c r="D103" s="107" t="str">
        <f t="shared" ref="D103:D107" ca="1" si="146">CONCATENATE($A$1,".",M103)</f>
        <v>3.68</v>
      </c>
      <c r="E103" s="224" t="s">
        <v>25</v>
      </c>
      <c r="F103" s="300" t="s">
        <v>285</v>
      </c>
      <c r="G103" s="225"/>
      <c r="H103" s="93" t="s">
        <v>47</v>
      </c>
      <c r="I103" s="16"/>
      <c r="K103" s="373">
        <f t="shared" ref="K103:K104" si="147">IF(AND(OR(E103="V1",E103="V2",E103="V3"),G103=""),1,0)</f>
        <v>1</v>
      </c>
      <c r="L103" s="373">
        <f t="shared" ref="L103:L104" si="148">IF(OR(AND(E103="V1",G103="Ei"),(AND(E103="V1",G103="Osittain"))),1,0)</f>
        <v>0</v>
      </c>
      <c r="M103" s="389">
        <f ca="1">MAX(M$14:OFFSET(M103,-1,0))+1</f>
        <v>68</v>
      </c>
      <c r="N103" s="391"/>
      <c r="O103" s="373">
        <f t="shared" si="143"/>
        <v>0</v>
      </c>
      <c r="P103" s="373">
        <f t="shared" si="143"/>
        <v>0</v>
      </c>
      <c r="Q103" s="373">
        <f t="shared" si="143"/>
        <v>0</v>
      </c>
      <c r="R103" s="373">
        <f t="shared" si="143"/>
        <v>0</v>
      </c>
      <c r="S103" s="373">
        <f t="shared" si="143"/>
        <v>0</v>
      </c>
      <c r="T103" s="373">
        <f t="shared" si="143"/>
        <v>0</v>
      </c>
      <c r="U103" s="373">
        <f t="shared" si="143"/>
        <v>0</v>
      </c>
      <c r="V103" s="373">
        <f t="shared" si="143"/>
        <v>0</v>
      </c>
      <c r="X103" s="376">
        <f t="shared" ref="X103:X107" si="149">IF(E103="V2",1,0)</f>
        <v>1</v>
      </c>
      <c r="Y103" s="376">
        <f t="shared" ref="Y103:Y107" si="150">IF(E103="V3",1,0)</f>
        <v>0</v>
      </c>
    </row>
    <row r="104" spans="2:25" ht="27.6" x14ac:dyDescent="0.25">
      <c r="D104" s="107" t="str">
        <f t="shared" ca="1" si="146"/>
        <v>3.69</v>
      </c>
      <c r="E104" s="224" t="s">
        <v>25</v>
      </c>
      <c r="F104" s="300" t="s">
        <v>286</v>
      </c>
      <c r="G104" s="225"/>
      <c r="H104" s="93" t="s">
        <v>47</v>
      </c>
      <c r="I104" s="16"/>
      <c r="K104" s="373">
        <f t="shared" si="147"/>
        <v>1</v>
      </c>
      <c r="L104" s="373">
        <f t="shared" si="148"/>
        <v>0</v>
      </c>
      <c r="M104" s="389">
        <f ca="1">MAX(M$14:OFFSET(M104,-1,0))+1</f>
        <v>69</v>
      </c>
      <c r="N104" s="391"/>
      <c r="O104" s="373">
        <f t="shared" si="143"/>
        <v>0</v>
      </c>
      <c r="P104" s="373">
        <f t="shared" si="143"/>
        <v>0</v>
      </c>
      <c r="Q104" s="373">
        <f t="shared" si="143"/>
        <v>0</v>
      </c>
      <c r="R104" s="373">
        <f t="shared" si="143"/>
        <v>0</v>
      </c>
      <c r="S104" s="373">
        <f t="shared" si="143"/>
        <v>0</v>
      </c>
      <c r="T104" s="373">
        <f t="shared" si="143"/>
        <v>0</v>
      </c>
      <c r="U104" s="373">
        <f t="shared" si="143"/>
        <v>0</v>
      </c>
      <c r="V104" s="373">
        <f t="shared" si="143"/>
        <v>0</v>
      </c>
      <c r="X104" s="376">
        <f t="shared" si="149"/>
        <v>1</v>
      </c>
      <c r="Y104" s="376">
        <f t="shared" si="150"/>
        <v>0</v>
      </c>
    </row>
    <row r="105" spans="2:25" ht="52.8" x14ac:dyDescent="0.25">
      <c r="D105" s="107" t="str">
        <f t="shared" ca="1" si="146"/>
        <v>3.70</v>
      </c>
      <c r="E105" s="224" t="s">
        <v>25</v>
      </c>
      <c r="F105" s="300" t="s">
        <v>287</v>
      </c>
      <c r="G105" s="225"/>
      <c r="H105" s="93" t="s">
        <v>47</v>
      </c>
      <c r="I105" s="16"/>
      <c r="K105" s="373">
        <f>IF(AND(OR(E105="V1",E105="V2",E105="V3"),G105=""),1,0)</f>
        <v>1</v>
      </c>
      <c r="L105" s="373">
        <f>IF(OR(AND(E105="V1",G105="Ei"),(AND(E105="V1",G105="Osittain"))),1,0)</f>
        <v>0</v>
      </c>
      <c r="M105" s="389">
        <f ca="1">MAX(M$14:OFFSET(M105,-1,0))+1</f>
        <v>70</v>
      </c>
      <c r="N105" s="391"/>
      <c r="O105" s="373">
        <f t="shared" si="143"/>
        <v>0</v>
      </c>
      <c r="P105" s="373">
        <f t="shared" si="143"/>
        <v>0</v>
      </c>
      <c r="Q105" s="373">
        <f t="shared" si="143"/>
        <v>0</v>
      </c>
      <c r="R105" s="373">
        <f t="shared" si="143"/>
        <v>0</v>
      </c>
      <c r="S105" s="373">
        <f t="shared" si="143"/>
        <v>0</v>
      </c>
      <c r="T105" s="373">
        <f t="shared" si="143"/>
        <v>0</v>
      </c>
      <c r="U105" s="373">
        <f t="shared" si="143"/>
        <v>0</v>
      </c>
      <c r="V105" s="373">
        <f t="shared" si="143"/>
        <v>0</v>
      </c>
      <c r="X105" s="376">
        <f t="shared" si="149"/>
        <v>1</v>
      </c>
      <c r="Y105" s="376">
        <f t="shared" si="150"/>
        <v>0</v>
      </c>
    </row>
    <row r="106" spans="2:25" ht="52.8" x14ac:dyDescent="0.25">
      <c r="D106" s="107" t="str">
        <f t="shared" ca="1" si="146"/>
        <v>3.71</v>
      </c>
      <c r="E106" s="224" t="s">
        <v>25</v>
      </c>
      <c r="F106" s="297" t="s">
        <v>288</v>
      </c>
      <c r="G106" s="225"/>
      <c r="H106" s="93" t="s">
        <v>47</v>
      </c>
      <c r="I106" s="16"/>
      <c r="K106" s="373">
        <f t="shared" ref="K106:K107" si="151">IF(AND(OR(E106="V1",E106="V2",E106="V3"),G106=""),1,0)</f>
        <v>1</v>
      </c>
      <c r="L106" s="373">
        <f t="shared" ref="L106:L107" si="152">IF(OR(AND(E106="V1",G106="Ei"),(AND(E106="V1",G106="Osittain"))),1,0)</f>
        <v>0</v>
      </c>
      <c r="M106" s="389">
        <f ca="1">MAX(M$14:OFFSET(M106,-1,0))+1</f>
        <v>71</v>
      </c>
      <c r="N106" s="391"/>
      <c r="O106" s="373">
        <f t="shared" si="143"/>
        <v>0</v>
      </c>
      <c r="P106" s="373">
        <f t="shared" si="143"/>
        <v>0</v>
      </c>
      <c r="Q106" s="373">
        <f t="shared" si="143"/>
        <v>0</v>
      </c>
      <c r="R106" s="373">
        <f t="shared" si="143"/>
        <v>0</v>
      </c>
      <c r="S106" s="373">
        <f t="shared" si="143"/>
        <v>0</v>
      </c>
      <c r="T106" s="373">
        <f t="shared" si="143"/>
        <v>0</v>
      </c>
      <c r="U106" s="373">
        <f t="shared" si="143"/>
        <v>0</v>
      </c>
      <c r="V106" s="373">
        <f t="shared" si="143"/>
        <v>0</v>
      </c>
      <c r="X106" s="376">
        <f t="shared" si="149"/>
        <v>1</v>
      </c>
      <c r="Y106" s="376">
        <f t="shared" si="150"/>
        <v>0</v>
      </c>
    </row>
    <row r="107" spans="2:25" ht="39.6" x14ac:dyDescent="0.25">
      <c r="D107" s="107" t="str">
        <f t="shared" ca="1" si="146"/>
        <v>3.72</v>
      </c>
      <c r="E107" s="224" t="s">
        <v>25</v>
      </c>
      <c r="F107" s="297" t="s">
        <v>289</v>
      </c>
      <c r="G107" s="225"/>
      <c r="H107" s="93" t="s">
        <v>47</v>
      </c>
      <c r="I107" s="16"/>
      <c r="K107" s="373">
        <f t="shared" si="151"/>
        <v>1</v>
      </c>
      <c r="L107" s="373">
        <f t="shared" si="152"/>
        <v>0</v>
      </c>
      <c r="M107" s="389">
        <f ca="1">MAX(M$14:OFFSET(M107,-1,0))+1</f>
        <v>72</v>
      </c>
      <c r="N107" s="391"/>
      <c r="O107" s="373">
        <f t="shared" si="143"/>
        <v>0</v>
      </c>
      <c r="P107" s="373">
        <f t="shared" si="143"/>
        <v>0</v>
      </c>
      <c r="Q107" s="373">
        <f t="shared" si="143"/>
        <v>0</v>
      </c>
      <c r="R107" s="373">
        <f t="shared" si="143"/>
        <v>0</v>
      </c>
      <c r="S107" s="373">
        <f t="shared" si="143"/>
        <v>0</v>
      </c>
      <c r="T107" s="373">
        <f t="shared" si="143"/>
        <v>0</v>
      </c>
      <c r="U107" s="373">
        <f t="shared" si="143"/>
        <v>0</v>
      </c>
      <c r="V107" s="373">
        <f t="shared" si="143"/>
        <v>0</v>
      </c>
      <c r="X107" s="376">
        <f t="shared" si="149"/>
        <v>1</v>
      </c>
      <c r="Y107" s="376">
        <f t="shared" si="150"/>
        <v>0</v>
      </c>
    </row>
    <row r="108" spans="2:25" ht="52.8" x14ac:dyDescent="0.25">
      <c r="D108" s="107" t="str">
        <f ca="1">CONCATENATE($A$1,".",M108)</f>
        <v>3.73</v>
      </c>
      <c r="E108" s="224" t="s">
        <v>26</v>
      </c>
      <c r="F108" s="227" t="s">
        <v>290</v>
      </c>
      <c r="G108" s="225"/>
      <c r="H108" s="93" t="s">
        <v>47</v>
      </c>
      <c r="I108" s="16"/>
      <c r="K108" s="373">
        <f>IF(AND(OR(E108="V1",E108="V2",E108="V3"),G108=""),1,0)</f>
        <v>1</v>
      </c>
      <c r="L108" s="373">
        <f>IF(OR(AND(E108="V1",G108="Ei"),(AND(E108="V1",G108="Osittain"))),1,0)</f>
        <v>0</v>
      </c>
      <c r="M108" s="389">
        <f ca="1">MAX(M$14:OFFSET(M108,-1,0))+1</f>
        <v>73</v>
      </c>
      <c r="N108" s="391"/>
      <c r="O108" s="373">
        <f t="shared" si="143"/>
        <v>0</v>
      </c>
      <c r="P108" s="373">
        <f t="shared" si="143"/>
        <v>0</v>
      </c>
      <c r="Q108" s="373">
        <f t="shared" si="143"/>
        <v>0</v>
      </c>
      <c r="R108" s="373">
        <f t="shared" si="143"/>
        <v>0</v>
      </c>
      <c r="S108" s="373">
        <f t="shared" si="143"/>
        <v>0</v>
      </c>
      <c r="T108" s="373">
        <f t="shared" si="143"/>
        <v>0</v>
      </c>
      <c r="U108" s="373">
        <f t="shared" si="143"/>
        <v>0</v>
      </c>
      <c r="V108" s="373">
        <f t="shared" si="143"/>
        <v>0</v>
      </c>
      <c r="X108" s="376">
        <f>IF(E108="V2",1,0)</f>
        <v>0</v>
      </c>
      <c r="Y108" s="376">
        <f>IF(E108="V3",1,0)</f>
        <v>1</v>
      </c>
    </row>
    <row r="109" spans="2:25" ht="39.6" x14ac:dyDescent="0.25">
      <c r="D109" s="107" t="str">
        <f ca="1">CONCATENATE($A$1,".",M109)</f>
        <v>3.74</v>
      </c>
      <c r="E109" s="224" t="s">
        <v>25</v>
      </c>
      <c r="F109" s="300" t="s">
        <v>291</v>
      </c>
      <c r="G109" s="225"/>
      <c r="H109" s="93" t="s">
        <v>47</v>
      </c>
      <c r="I109" s="16"/>
      <c r="K109" s="373">
        <f>IF(AND(OR(E109="V1",E109="V2",E109="V3"),G109=""),1,0)</f>
        <v>1</v>
      </c>
      <c r="L109" s="373">
        <f>IF(OR(AND(E109="V1",G109="Ei"),(AND(E109="V1",G109="Osittain"))),1,0)</f>
        <v>0</v>
      </c>
      <c r="M109" s="389">
        <f ca="1">MAX(M$14:OFFSET(M109,-1,0))+1</f>
        <v>74</v>
      </c>
      <c r="N109" s="391"/>
      <c r="O109" s="373">
        <f t="shared" si="143"/>
        <v>0</v>
      </c>
      <c r="P109" s="373">
        <f t="shared" si="143"/>
        <v>0</v>
      </c>
      <c r="Q109" s="373">
        <f t="shared" si="143"/>
        <v>0</v>
      </c>
      <c r="R109" s="373">
        <f t="shared" si="143"/>
        <v>0</v>
      </c>
      <c r="S109" s="373">
        <f t="shared" si="143"/>
        <v>0</v>
      </c>
      <c r="T109" s="373">
        <f t="shared" si="143"/>
        <v>0</v>
      </c>
      <c r="U109" s="373">
        <f t="shared" si="143"/>
        <v>0</v>
      </c>
      <c r="V109" s="373">
        <f t="shared" si="143"/>
        <v>0</v>
      </c>
      <c r="X109" s="376">
        <f>IF(E109="V2",1,0)</f>
        <v>1</v>
      </c>
      <c r="Y109" s="376">
        <f>IF(E109="V3",1,0)</f>
        <v>0</v>
      </c>
    </row>
    <row r="110" spans="2:25" ht="39.6" x14ac:dyDescent="0.25">
      <c r="D110" s="107" t="str">
        <f ca="1">CONCATENATE($A$1,".",M110)</f>
        <v>3.75</v>
      </c>
      <c r="E110" s="224" t="s">
        <v>25</v>
      </c>
      <c r="F110" s="243" t="s">
        <v>292</v>
      </c>
      <c r="G110" s="225"/>
      <c r="H110" s="93" t="s">
        <v>47</v>
      </c>
      <c r="I110" s="16"/>
      <c r="K110" s="373">
        <f>IF(AND(OR(E110="V1",E110="V2",E110="V3"),G110=""),1,0)</f>
        <v>1</v>
      </c>
      <c r="L110" s="373">
        <f>IF(OR(AND(E110="V1",G110="Ei"),(AND(E110="V1",G110="Osittain"))),1,0)</f>
        <v>0</v>
      </c>
      <c r="M110" s="389">
        <f ca="1">MAX(M$14:OFFSET(M110,-1,0))+1</f>
        <v>75</v>
      </c>
      <c r="N110" s="391"/>
      <c r="O110" s="373">
        <f t="shared" si="143"/>
        <v>0</v>
      </c>
      <c r="P110" s="373">
        <f t="shared" si="143"/>
        <v>0</v>
      </c>
      <c r="Q110" s="373">
        <f t="shared" si="143"/>
        <v>0</v>
      </c>
      <c r="R110" s="373">
        <f t="shared" si="143"/>
        <v>0</v>
      </c>
      <c r="S110" s="373">
        <f t="shared" si="143"/>
        <v>0</v>
      </c>
      <c r="T110" s="373">
        <f t="shared" si="143"/>
        <v>0</v>
      </c>
      <c r="U110" s="373">
        <f t="shared" si="143"/>
        <v>0</v>
      </c>
      <c r="V110" s="373">
        <f t="shared" si="143"/>
        <v>0</v>
      </c>
      <c r="X110" s="376">
        <f>IF(E110="V2",1,0)</f>
        <v>1</v>
      </c>
      <c r="Y110" s="376">
        <f>IF(E110="V3",1,0)</f>
        <v>0</v>
      </c>
    </row>
    <row r="111" spans="2:25" ht="27" customHeight="1" x14ac:dyDescent="0.3">
      <c r="C111" s="40" t="s">
        <v>293</v>
      </c>
      <c r="F111" s="321"/>
      <c r="G111" s="45"/>
      <c r="H111" s="103"/>
      <c r="I111" s="21"/>
    </row>
    <row r="112" spans="2:25" ht="38.25" customHeight="1" x14ac:dyDescent="0.25">
      <c r="F112" s="458" t="s">
        <v>294</v>
      </c>
      <c r="G112" s="465"/>
      <c r="H112" s="465"/>
      <c r="I112" s="21"/>
      <c r="J112" s="371" t="s">
        <v>295</v>
      </c>
      <c r="Q112" s="384"/>
    </row>
    <row r="113" spans="2:25" ht="21" customHeight="1" x14ac:dyDescent="0.25">
      <c r="B113" s="29"/>
      <c r="C113" s="90" t="s">
        <v>296</v>
      </c>
      <c r="D113" s="13"/>
      <c r="E113" s="13"/>
      <c r="F113" s="13"/>
      <c r="G113" s="13"/>
      <c r="H113" s="13"/>
      <c r="I113" s="16"/>
      <c r="M113" s="389"/>
    </row>
    <row r="114" spans="2:25" ht="73.5" customHeight="1" x14ac:dyDescent="0.25">
      <c r="B114" s="29"/>
      <c r="C114" s="10"/>
      <c r="D114" s="13"/>
      <c r="E114" s="6"/>
      <c r="F114" s="458" t="s">
        <v>297</v>
      </c>
      <c r="G114" s="465"/>
      <c r="H114" s="465"/>
      <c r="I114" s="16"/>
      <c r="M114" s="389"/>
    </row>
    <row r="115" spans="2:25" ht="13.5" customHeight="1" x14ac:dyDescent="0.25">
      <c r="B115" s="29"/>
      <c r="C115" s="16"/>
      <c r="D115" s="129"/>
      <c r="E115" s="97"/>
      <c r="F115" s="109" t="s">
        <v>44</v>
      </c>
      <c r="G115" s="105" t="s">
        <v>45</v>
      </c>
      <c r="H115" s="109"/>
      <c r="I115" s="16"/>
      <c r="M115" s="389"/>
    </row>
    <row r="116" spans="2:25" ht="79.2" x14ac:dyDescent="0.25">
      <c r="D116" s="107" t="str">
        <f t="shared" ref="D116:D119" ca="1" si="153">CONCATENATE($A$1,".",M116)</f>
        <v>3.76</v>
      </c>
      <c r="E116" s="224" t="s">
        <v>23</v>
      </c>
      <c r="F116" s="304" t="s">
        <v>298</v>
      </c>
      <c r="G116" s="225"/>
      <c r="H116" s="93" t="s">
        <v>47</v>
      </c>
      <c r="I116" s="16"/>
      <c r="K116" s="373">
        <f t="shared" ref="K116:K117" si="154">IF(AND(OR(E116="V1",E116="V2",E116="V3"),G116=""),1,0)</f>
        <v>1</v>
      </c>
      <c r="L116" s="373">
        <f t="shared" ref="L116:L117" si="155">IF(OR(AND(E116="V1",G116="Ei"),(AND(E116="V1",G116="Osittain"))),1,0)</f>
        <v>0</v>
      </c>
      <c r="M116" s="389">
        <f ca="1">MAX(M$14:OFFSET(M116,-1,0))+1</f>
        <v>76</v>
      </c>
      <c r="N116" s="391"/>
      <c r="O116" s="373">
        <f t="shared" ref="O116:V119" si="156">IF(AND($E116=O$2,$G116=O$3),1,0)</f>
        <v>0</v>
      </c>
      <c r="P116" s="373">
        <f t="shared" si="156"/>
        <v>0</v>
      </c>
      <c r="Q116" s="373">
        <f t="shared" si="156"/>
        <v>0</v>
      </c>
      <c r="R116" s="373">
        <f t="shared" si="156"/>
        <v>0</v>
      </c>
      <c r="S116" s="373">
        <f t="shared" si="156"/>
        <v>0</v>
      </c>
      <c r="T116" s="373">
        <f t="shared" si="156"/>
        <v>0</v>
      </c>
      <c r="U116" s="373">
        <f t="shared" si="156"/>
        <v>0</v>
      </c>
      <c r="V116" s="373">
        <f t="shared" si="156"/>
        <v>0</v>
      </c>
      <c r="X116" s="376">
        <f t="shared" ref="X116:X125" si="157">IF(E116="V2",1,0)</f>
        <v>0</v>
      </c>
      <c r="Y116" s="376">
        <f t="shared" ref="Y116:Y125" si="158">IF(E116="V3",1,0)</f>
        <v>0</v>
      </c>
    </row>
    <row r="117" spans="2:25" ht="79.2" x14ac:dyDescent="0.25">
      <c r="D117" s="107" t="str">
        <f t="shared" ca="1" si="153"/>
        <v>3.77</v>
      </c>
      <c r="E117" s="224" t="s">
        <v>23</v>
      </c>
      <c r="F117" s="304" t="s">
        <v>299</v>
      </c>
      <c r="G117" s="225"/>
      <c r="H117" s="93" t="s">
        <v>47</v>
      </c>
      <c r="I117" s="16"/>
      <c r="K117" s="373">
        <f t="shared" si="154"/>
        <v>1</v>
      </c>
      <c r="L117" s="373">
        <f t="shared" si="155"/>
        <v>0</v>
      </c>
      <c r="M117" s="389">
        <f ca="1">MAX(M$14:OFFSET(M117,-1,0))+1</f>
        <v>77</v>
      </c>
      <c r="N117" s="391"/>
      <c r="O117" s="373">
        <f t="shared" si="156"/>
        <v>0</v>
      </c>
      <c r="P117" s="373">
        <f t="shared" si="156"/>
        <v>0</v>
      </c>
      <c r="Q117" s="373">
        <f t="shared" si="156"/>
        <v>0</v>
      </c>
      <c r="R117" s="373">
        <f t="shared" si="156"/>
        <v>0</v>
      </c>
      <c r="S117" s="373">
        <f t="shared" si="156"/>
        <v>0</v>
      </c>
      <c r="T117" s="373">
        <f t="shared" si="156"/>
        <v>0</v>
      </c>
      <c r="U117" s="373">
        <f t="shared" si="156"/>
        <v>0</v>
      </c>
      <c r="V117" s="373">
        <f t="shared" si="156"/>
        <v>0</v>
      </c>
      <c r="X117" s="376">
        <f t="shared" si="157"/>
        <v>0</v>
      </c>
      <c r="Y117" s="376">
        <f t="shared" si="158"/>
        <v>0</v>
      </c>
    </row>
    <row r="118" spans="2:25" ht="39.6" x14ac:dyDescent="0.25">
      <c r="D118" s="107" t="str">
        <f t="shared" ca="1" si="153"/>
        <v>3.78</v>
      </c>
      <c r="E118" s="224" t="s">
        <v>23</v>
      </c>
      <c r="F118" s="297" t="s">
        <v>300</v>
      </c>
      <c r="G118" s="225"/>
      <c r="H118" s="93" t="s">
        <v>47</v>
      </c>
      <c r="I118" s="16"/>
      <c r="K118" s="373">
        <f>IF(AND(OR(E118="V1",E118="V2",E118="V3"),G118=""),1,0)</f>
        <v>1</v>
      </c>
      <c r="L118" s="373">
        <f>IF(OR(AND(E118="V1",G118="Ei"),(AND(E118="V1",G118="Osittain"))),1,0)</f>
        <v>0</v>
      </c>
      <c r="M118" s="389">
        <f ca="1">MAX(M$14:OFFSET(M118,-1,0))+1</f>
        <v>78</v>
      </c>
      <c r="N118" s="391"/>
      <c r="O118" s="373">
        <f t="shared" si="156"/>
        <v>0</v>
      </c>
      <c r="P118" s="373">
        <f t="shared" si="156"/>
        <v>0</v>
      </c>
      <c r="Q118" s="373">
        <f t="shared" si="156"/>
        <v>0</v>
      </c>
      <c r="R118" s="373">
        <f t="shared" si="156"/>
        <v>0</v>
      </c>
      <c r="S118" s="373">
        <f t="shared" si="156"/>
        <v>0</v>
      </c>
      <c r="T118" s="373">
        <f t="shared" si="156"/>
        <v>0</v>
      </c>
      <c r="U118" s="373">
        <f t="shared" si="156"/>
        <v>0</v>
      </c>
      <c r="V118" s="373">
        <f t="shared" si="156"/>
        <v>0</v>
      </c>
      <c r="X118" s="376">
        <f t="shared" si="157"/>
        <v>0</v>
      </c>
      <c r="Y118" s="376">
        <f t="shared" si="158"/>
        <v>0</v>
      </c>
    </row>
    <row r="119" spans="2:25" ht="39.6" x14ac:dyDescent="0.25">
      <c r="D119" s="107" t="str">
        <f t="shared" ca="1" si="153"/>
        <v>3.79</v>
      </c>
      <c r="E119" s="224" t="s">
        <v>23</v>
      </c>
      <c r="F119" s="300" t="s">
        <v>301</v>
      </c>
      <c r="G119" s="225"/>
      <c r="H119" s="93" t="s">
        <v>47</v>
      </c>
      <c r="I119" s="16"/>
      <c r="K119" s="373">
        <f t="shared" ref="K119" si="159">IF(AND(OR(E119="V1",E119="V2",E119="V3"),G119=""),1,0)</f>
        <v>1</v>
      </c>
      <c r="L119" s="373">
        <f t="shared" ref="L119" si="160">IF(OR(AND(E119="V1",G119="Ei"),(AND(E119="V1",G119="Osittain"))),1,0)</f>
        <v>0</v>
      </c>
      <c r="M119" s="389">
        <f ca="1">MAX(M$14:OFFSET(M119,-1,0))+1</f>
        <v>79</v>
      </c>
      <c r="N119" s="391"/>
      <c r="O119" s="373">
        <f t="shared" si="156"/>
        <v>0</v>
      </c>
      <c r="P119" s="373">
        <f t="shared" si="156"/>
        <v>0</v>
      </c>
      <c r="Q119" s="373">
        <f t="shared" si="156"/>
        <v>0</v>
      </c>
      <c r="R119" s="373">
        <f t="shared" si="156"/>
        <v>0</v>
      </c>
      <c r="S119" s="373">
        <f t="shared" si="156"/>
        <v>0</v>
      </c>
      <c r="T119" s="373">
        <f t="shared" si="156"/>
        <v>0</v>
      </c>
      <c r="U119" s="373">
        <f t="shared" si="156"/>
        <v>0</v>
      </c>
      <c r="V119" s="373">
        <f t="shared" si="156"/>
        <v>0</v>
      </c>
      <c r="X119" s="376">
        <f t="shared" si="157"/>
        <v>0</v>
      </c>
      <c r="Y119" s="376">
        <f t="shared" si="158"/>
        <v>0</v>
      </c>
    </row>
    <row r="120" spans="2:25" ht="39.6" x14ac:dyDescent="0.25">
      <c r="D120" s="107" t="str">
        <f t="shared" ref="D120:D125" ca="1" si="161">CONCATENATE($A$1,".",M120)</f>
        <v>3.80</v>
      </c>
      <c r="E120" s="224" t="s">
        <v>25</v>
      </c>
      <c r="F120" s="300" t="s">
        <v>302</v>
      </c>
      <c r="G120" s="225"/>
      <c r="H120" s="93" t="s">
        <v>47</v>
      </c>
      <c r="I120" s="16"/>
      <c r="K120" s="373">
        <f t="shared" ref="K120" si="162">IF(AND(OR(E120="V1",E120="V2",E120="V3"),G120=""),1,0)</f>
        <v>1</v>
      </c>
      <c r="L120" s="373">
        <f t="shared" ref="L120" si="163">IF(OR(AND(E120="V1",G120="Ei"),(AND(E120="V1",G120="Osittain"))),1,0)</f>
        <v>0</v>
      </c>
      <c r="M120" s="389">
        <f ca="1">MAX(M$14:OFFSET(M120,-1,0))+1</f>
        <v>80</v>
      </c>
      <c r="N120" s="391"/>
      <c r="O120" s="373">
        <f t="shared" ref="O120:V125" si="164">IF(AND($E120=O$2,$G120=O$3),1,0)</f>
        <v>0</v>
      </c>
      <c r="P120" s="373">
        <f t="shared" si="164"/>
        <v>0</v>
      </c>
      <c r="Q120" s="373">
        <f t="shared" si="164"/>
        <v>0</v>
      </c>
      <c r="R120" s="373">
        <f t="shared" si="164"/>
        <v>0</v>
      </c>
      <c r="S120" s="373">
        <f t="shared" si="164"/>
        <v>0</v>
      </c>
      <c r="T120" s="373">
        <f t="shared" si="164"/>
        <v>0</v>
      </c>
      <c r="U120" s="373">
        <f t="shared" si="164"/>
        <v>0</v>
      </c>
      <c r="V120" s="373">
        <f t="shared" si="164"/>
        <v>0</v>
      </c>
      <c r="X120" s="376">
        <f t="shared" si="157"/>
        <v>1</v>
      </c>
      <c r="Y120" s="376">
        <f t="shared" si="158"/>
        <v>0</v>
      </c>
    </row>
    <row r="121" spans="2:25" ht="39.6" x14ac:dyDescent="0.25">
      <c r="D121" s="107" t="str">
        <f t="shared" ca="1" si="161"/>
        <v>3.81</v>
      </c>
      <c r="E121" s="224" t="s">
        <v>25</v>
      </c>
      <c r="F121" s="297" t="s">
        <v>303</v>
      </c>
      <c r="G121" s="225"/>
      <c r="H121" s="93" t="s">
        <v>47</v>
      </c>
      <c r="I121" s="16"/>
      <c r="K121" s="373">
        <f t="shared" ref="K121:K125" si="165">IF(AND(OR(E121="V1",E121="V2",E121="V3"),G121=""),1,0)</f>
        <v>1</v>
      </c>
      <c r="L121" s="373">
        <f t="shared" ref="L121:L125" si="166">IF(OR(AND(E121="V1",G121="Ei"),(AND(E121="V1",G121="Osittain"))),1,0)</f>
        <v>0</v>
      </c>
      <c r="M121" s="389">
        <f ca="1">MAX(M$14:OFFSET(M121,-1,0))+1</f>
        <v>81</v>
      </c>
      <c r="N121" s="391"/>
      <c r="O121" s="373">
        <f t="shared" si="164"/>
        <v>0</v>
      </c>
      <c r="P121" s="373">
        <f t="shared" si="164"/>
        <v>0</v>
      </c>
      <c r="Q121" s="373">
        <f t="shared" si="164"/>
        <v>0</v>
      </c>
      <c r="R121" s="373">
        <f t="shared" si="164"/>
        <v>0</v>
      </c>
      <c r="S121" s="373">
        <f t="shared" si="164"/>
        <v>0</v>
      </c>
      <c r="T121" s="373">
        <f t="shared" si="164"/>
        <v>0</v>
      </c>
      <c r="U121" s="373">
        <f t="shared" si="164"/>
        <v>0</v>
      </c>
      <c r="V121" s="373">
        <f t="shared" si="164"/>
        <v>0</v>
      </c>
      <c r="X121" s="376">
        <f t="shared" si="157"/>
        <v>1</v>
      </c>
      <c r="Y121" s="376">
        <f t="shared" si="158"/>
        <v>0</v>
      </c>
    </row>
    <row r="122" spans="2:25" ht="39.6" x14ac:dyDescent="0.25">
      <c r="D122" s="107" t="str">
        <f t="shared" ref="D122" ca="1" si="167">CONCATENATE($A$1,".",M122)</f>
        <v>3.82</v>
      </c>
      <c r="E122" s="224" t="s">
        <v>25</v>
      </c>
      <c r="F122" s="243" t="s">
        <v>304</v>
      </c>
      <c r="G122" s="225"/>
      <c r="H122" s="93" t="s">
        <v>47</v>
      </c>
      <c r="I122" s="16"/>
      <c r="K122" s="373">
        <f t="shared" ref="K122" si="168">IF(AND(OR(E122="V1",E122="V2",E122="V3"),G122=""),1,0)</f>
        <v>1</v>
      </c>
      <c r="L122" s="373">
        <f t="shared" ref="L122" si="169">IF(OR(AND(E122="V1",G122="Ei"),(AND(E122="V1",G122="Osittain"))),1,0)</f>
        <v>0</v>
      </c>
      <c r="M122" s="389">
        <f ca="1">MAX(M$14:OFFSET(M122,-1,0))+1</f>
        <v>82</v>
      </c>
      <c r="N122" s="391"/>
      <c r="O122" s="373">
        <f t="shared" si="164"/>
        <v>0</v>
      </c>
      <c r="P122" s="373">
        <f t="shared" si="164"/>
        <v>0</v>
      </c>
      <c r="Q122" s="373">
        <f t="shared" si="164"/>
        <v>0</v>
      </c>
      <c r="R122" s="373">
        <f t="shared" si="164"/>
        <v>0</v>
      </c>
      <c r="S122" s="373">
        <f t="shared" si="164"/>
        <v>0</v>
      </c>
      <c r="T122" s="373">
        <f t="shared" si="164"/>
        <v>0</v>
      </c>
      <c r="U122" s="373">
        <f t="shared" si="164"/>
        <v>0</v>
      </c>
      <c r="V122" s="373">
        <f t="shared" si="164"/>
        <v>0</v>
      </c>
      <c r="X122" s="376">
        <f t="shared" ref="X122" si="170">IF(E122="V2",1,0)</f>
        <v>1</v>
      </c>
      <c r="Y122" s="376">
        <f t="shared" ref="Y122" si="171">IF(E122="V3",1,0)</f>
        <v>0</v>
      </c>
    </row>
    <row r="123" spans="2:25" ht="66" x14ac:dyDescent="0.25">
      <c r="D123" s="107" t="str">
        <f t="shared" ref="D123" ca="1" si="172">CONCATENATE($A$1,".",M123)</f>
        <v>3.83</v>
      </c>
      <c r="E123" s="224" t="s">
        <v>25</v>
      </c>
      <c r="F123" s="297" t="s">
        <v>305</v>
      </c>
      <c r="G123" s="225"/>
      <c r="H123" s="93" t="s">
        <v>47</v>
      </c>
      <c r="I123" s="16"/>
      <c r="K123" s="373">
        <f t="shared" ref="K123" si="173">IF(AND(OR(E123="V1",E123="V2",E123="V3"),G123=""),1,0)</f>
        <v>1</v>
      </c>
      <c r="L123" s="373">
        <f t="shared" ref="L123" si="174">IF(OR(AND(E123="V1",G123="Ei"),(AND(E123="V1",G123="Osittain"))),1,0)</f>
        <v>0</v>
      </c>
      <c r="M123" s="389">
        <f ca="1">MAX(M$14:OFFSET(M123,-1,0))+1</f>
        <v>83</v>
      </c>
      <c r="N123" s="391"/>
      <c r="O123" s="373">
        <f t="shared" si="164"/>
        <v>0</v>
      </c>
      <c r="P123" s="373">
        <f t="shared" si="164"/>
        <v>0</v>
      </c>
      <c r="Q123" s="373">
        <f t="shared" si="164"/>
        <v>0</v>
      </c>
      <c r="R123" s="373">
        <f t="shared" si="164"/>
        <v>0</v>
      </c>
      <c r="S123" s="373">
        <f t="shared" si="164"/>
        <v>0</v>
      </c>
      <c r="T123" s="373">
        <f t="shared" si="164"/>
        <v>0</v>
      </c>
      <c r="U123" s="373">
        <f t="shared" si="164"/>
        <v>0</v>
      </c>
      <c r="V123" s="373">
        <f t="shared" si="164"/>
        <v>0</v>
      </c>
      <c r="X123" s="376">
        <f t="shared" ref="X123" si="175">IF(E123="V2",1,0)</f>
        <v>1</v>
      </c>
      <c r="Y123" s="376">
        <f t="shared" ref="Y123" si="176">IF(E123="V3",1,0)</f>
        <v>0</v>
      </c>
    </row>
    <row r="124" spans="2:25" ht="39.6" x14ac:dyDescent="0.25">
      <c r="D124" s="107" t="str">
        <f t="shared" ref="D124" ca="1" si="177">CONCATENATE($A$1,".",M124)</f>
        <v>3.84</v>
      </c>
      <c r="E124" s="224" t="s">
        <v>23</v>
      </c>
      <c r="F124" s="297" t="s">
        <v>306</v>
      </c>
      <c r="G124" s="225"/>
      <c r="H124" s="93" t="s">
        <v>47</v>
      </c>
      <c r="I124" s="16"/>
      <c r="K124" s="373">
        <f t="shared" ref="K124" si="178">IF(AND(OR(E124="V1",E124="V2",E124="V3"),G124=""),1,0)</f>
        <v>1</v>
      </c>
      <c r="L124" s="373">
        <f t="shared" ref="L124" si="179">IF(OR(AND(E124="V1",G124="Ei"),(AND(E124="V1",G124="Osittain"))),1,0)</f>
        <v>0</v>
      </c>
      <c r="M124" s="389">
        <f ca="1">MAX(M$14:OFFSET(M124,-1,0))+1</f>
        <v>84</v>
      </c>
      <c r="N124" s="391"/>
      <c r="O124" s="373">
        <f t="shared" si="164"/>
        <v>0</v>
      </c>
      <c r="P124" s="373">
        <f t="shared" si="164"/>
        <v>0</v>
      </c>
      <c r="Q124" s="373">
        <f t="shared" si="164"/>
        <v>0</v>
      </c>
      <c r="R124" s="373">
        <f t="shared" si="164"/>
        <v>0</v>
      </c>
      <c r="S124" s="373">
        <f t="shared" si="164"/>
        <v>0</v>
      </c>
      <c r="T124" s="373">
        <f t="shared" si="164"/>
        <v>0</v>
      </c>
      <c r="U124" s="373">
        <f t="shared" si="164"/>
        <v>0</v>
      </c>
      <c r="V124" s="373">
        <f t="shared" si="164"/>
        <v>0</v>
      </c>
      <c r="X124" s="376">
        <f t="shared" ref="X124" si="180">IF(E124="V2",1,0)</f>
        <v>0</v>
      </c>
      <c r="Y124" s="376">
        <f t="shared" ref="Y124" si="181">IF(E124="V3",1,0)</f>
        <v>0</v>
      </c>
    </row>
    <row r="125" spans="2:25" ht="39.6" x14ac:dyDescent="0.25">
      <c r="D125" s="107" t="str">
        <f t="shared" ca="1" si="161"/>
        <v>3.85</v>
      </c>
      <c r="E125" s="224" t="s">
        <v>23</v>
      </c>
      <c r="F125" s="243" t="s">
        <v>307</v>
      </c>
      <c r="G125" s="225"/>
      <c r="H125" s="93" t="s">
        <v>47</v>
      </c>
      <c r="I125" s="16"/>
      <c r="K125" s="373">
        <f t="shared" si="165"/>
        <v>1</v>
      </c>
      <c r="L125" s="373">
        <f t="shared" si="166"/>
        <v>0</v>
      </c>
      <c r="M125" s="389">
        <f ca="1">MAX(M$14:OFFSET(M125,-1,0))+1</f>
        <v>85</v>
      </c>
      <c r="N125" s="391"/>
      <c r="O125" s="373">
        <f t="shared" si="164"/>
        <v>0</v>
      </c>
      <c r="P125" s="373">
        <f t="shared" si="164"/>
        <v>0</v>
      </c>
      <c r="Q125" s="373">
        <f t="shared" si="164"/>
        <v>0</v>
      </c>
      <c r="R125" s="373">
        <f t="shared" si="164"/>
        <v>0</v>
      </c>
      <c r="S125" s="373">
        <f t="shared" si="164"/>
        <v>0</v>
      </c>
      <c r="T125" s="373">
        <f t="shared" si="164"/>
        <v>0</v>
      </c>
      <c r="U125" s="373">
        <f t="shared" si="164"/>
        <v>0</v>
      </c>
      <c r="V125" s="373">
        <f t="shared" si="164"/>
        <v>0</v>
      </c>
      <c r="X125" s="376">
        <f t="shared" si="157"/>
        <v>0</v>
      </c>
      <c r="Y125" s="376">
        <f t="shared" si="158"/>
        <v>0</v>
      </c>
    </row>
    <row r="126" spans="2:25" ht="66" x14ac:dyDescent="0.25">
      <c r="D126" s="107" t="str">
        <f t="shared" ref="D126:D133" ca="1" si="182">CONCATENATE($A$1,".",M126)</f>
        <v>3.86</v>
      </c>
      <c r="E126" s="224" t="s">
        <v>25</v>
      </c>
      <c r="F126" s="442" t="s">
        <v>308</v>
      </c>
      <c r="G126" s="225"/>
      <c r="H126" s="93" t="s">
        <v>47</v>
      </c>
      <c r="I126" s="16"/>
      <c r="K126" s="373">
        <f t="shared" ref="K126:K133" si="183">IF(AND(OR(E126="V1",E126="V2",E126="V3"),G126=""),1,0)</f>
        <v>1</v>
      </c>
      <c r="L126" s="373">
        <f t="shared" ref="L126:L133" si="184">IF(OR(AND(E126="V1",G126="Ei"),(AND(E126="V1",G126="Osittain"))),1,0)</f>
        <v>0</v>
      </c>
      <c r="M126" s="389">
        <f ca="1">MAX(M$14:OFFSET(M126,-1,0))+1</f>
        <v>86</v>
      </c>
      <c r="N126" s="391"/>
      <c r="O126" s="373">
        <f t="shared" ref="O126:V155" si="185">IF(AND($E126=O$2,$G126=O$3),1,0)</f>
        <v>0</v>
      </c>
      <c r="P126" s="373">
        <f t="shared" si="185"/>
        <v>0</v>
      </c>
      <c r="Q126" s="373">
        <f t="shared" si="185"/>
        <v>0</v>
      </c>
      <c r="R126" s="373">
        <f t="shared" si="185"/>
        <v>0</v>
      </c>
      <c r="S126" s="373">
        <f t="shared" si="185"/>
        <v>0</v>
      </c>
      <c r="T126" s="373">
        <f t="shared" si="185"/>
        <v>0</v>
      </c>
      <c r="U126" s="373">
        <f t="shared" si="185"/>
        <v>0</v>
      </c>
      <c r="V126" s="373">
        <f t="shared" si="185"/>
        <v>0</v>
      </c>
      <c r="X126" s="376">
        <f t="shared" ref="X126:X133" si="186">IF(E126="V2",1,0)</f>
        <v>1</v>
      </c>
      <c r="Y126" s="376">
        <f t="shared" ref="Y126:Y133" si="187">IF(E126="V3",1,0)</f>
        <v>0</v>
      </c>
    </row>
    <row r="127" spans="2:25" ht="39.6" x14ac:dyDescent="0.25">
      <c r="D127" s="107" t="str">
        <f t="shared" ca="1" si="182"/>
        <v>3.87</v>
      </c>
      <c r="E127" s="224" t="s">
        <v>23</v>
      </c>
      <c r="F127" s="442" t="s">
        <v>309</v>
      </c>
      <c r="G127" s="225"/>
      <c r="H127" s="93" t="s">
        <v>47</v>
      </c>
      <c r="I127" s="16"/>
      <c r="K127" s="373">
        <f t="shared" si="183"/>
        <v>1</v>
      </c>
      <c r="L127" s="373">
        <f t="shared" si="184"/>
        <v>0</v>
      </c>
      <c r="M127" s="389">
        <f ca="1">MAX(M$14:OFFSET(M127,-1,0))+1</f>
        <v>87</v>
      </c>
      <c r="N127" s="391"/>
      <c r="O127" s="373">
        <f t="shared" si="185"/>
        <v>0</v>
      </c>
      <c r="P127" s="373">
        <f t="shared" si="185"/>
        <v>0</v>
      </c>
      <c r="Q127" s="373">
        <f t="shared" si="185"/>
        <v>0</v>
      </c>
      <c r="R127" s="373">
        <f t="shared" si="185"/>
        <v>0</v>
      </c>
      <c r="S127" s="373">
        <f t="shared" si="185"/>
        <v>0</v>
      </c>
      <c r="T127" s="373">
        <f t="shared" si="185"/>
        <v>0</v>
      </c>
      <c r="U127" s="373">
        <f t="shared" si="185"/>
        <v>0</v>
      </c>
      <c r="V127" s="373">
        <f t="shared" si="185"/>
        <v>0</v>
      </c>
      <c r="X127" s="376">
        <f t="shared" si="186"/>
        <v>0</v>
      </c>
      <c r="Y127" s="376">
        <f t="shared" si="187"/>
        <v>0</v>
      </c>
    </row>
    <row r="128" spans="2:25" ht="92.4" x14ac:dyDescent="0.25">
      <c r="D128" s="107" t="str">
        <f t="shared" ca="1" si="182"/>
        <v>3.88</v>
      </c>
      <c r="E128" s="224" t="s">
        <v>23</v>
      </c>
      <c r="F128" s="300" t="s">
        <v>310</v>
      </c>
      <c r="G128" s="225"/>
      <c r="H128" s="93" t="s">
        <v>47</v>
      </c>
      <c r="I128" s="16"/>
      <c r="K128" s="373">
        <f t="shared" si="183"/>
        <v>1</v>
      </c>
      <c r="L128" s="373">
        <f t="shared" si="184"/>
        <v>0</v>
      </c>
      <c r="M128" s="389">
        <f ca="1">MAX(M$14:OFFSET(M128,-1,0))+1</f>
        <v>88</v>
      </c>
      <c r="N128" s="391"/>
      <c r="O128" s="373">
        <f t="shared" si="185"/>
        <v>0</v>
      </c>
      <c r="P128" s="373">
        <f t="shared" si="185"/>
        <v>0</v>
      </c>
      <c r="Q128" s="373">
        <f t="shared" si="185"/>
        <v>0</v>
      </c>
      <c r="R128" s="373">
        <f t="shared" si="185"/>
        <v>0</v>
      </c>
      <c r="S128" s="373">
        <f t="shared" si="185"/>
        <v>0</v>
      </c>
      <c r="T128" s="373">
        <f t="shared" si="185"/>
        <v>0</v>
      </c>
      <c r="U128" s="373">
        <f t="shared" si="185"/>
        <v>0</v>
      </c>
      <c r="V128" s="373">
        <f t="shared" si="185"/>
        <v>0</v>
      </c>
      <c r="X128" s="376">
        <f t="shared" si="186"/>
        <v>0</v>
      </c>
      <c r="Y128" s="376">
        <f t="shared" si="187"/>
        <v>0</v>
      </c>
    </row>
    <row r="129" spans="1:25" ht="66" x14ac:dyDescent="0.25">
      <c r="D129" s="107" t="str">
        <f t="shared" ca="1" si="182"/>
        <v>3.89</v>
      </c>
      <c r="E129" s="224" t="s">
        <v>25</v>
      </c>
      <c r="F129" s="297" t="s">
        <v>311</v>
      </c>
      <c r="G129" s="225"/>
      <c r="H129" s="93" t="s">
        <v>47</v>
      </c>
      <c r="I129" s="16"/>
      <c r="K129" s="373">
        <f t="shared" si="183"/>
        <v>1</v>
      </c>
      <c r="L129" s="373">
        <f t="shared" si="184"/>
        <v>0</v>
      </c>
      <c r="M129" s="389">
        <f ca="1">MAX(M$14:OFFSET(M129,-1,0))+1</f>
        <v>89</v>
      </c>
      <c r="N129" s="391"/>
      <c r="O129" s="373">
        <f t="shared" si="185"/>
        <v>0</v>
      </c>
      <c r="P129" s="373">
        <f t="shared" si="185"/>
        <v>0</v>
      </c>
      <c r="Q129" s="373">
        <f t="shared" si="185"/>
        <v>0</v>
      </c>
      <c r="R129" s="373">
        <f t="shared" si="185"/>
        <v>0</v>
      </c>
      <c r="S129" s="373">
        <f t="shared" si="185"/>
        <v>0</v>
      </c>
      <c r="T129" s="373">
        <f t="shared" si="185"/>
        <v>0</v>
      </c>
      <c r="U129" s="373">
        <f t="shared" si="185"/>
        <v>0</v>
      </c>
      <c r="V129" s="373">
        <f t="shared" si="185"/>
        <v>0</v>
      </c>
      <c r="X129" s="376">
        <f t="shared" si="186"/>
        <v>1</v>
      </c>
      <c r="Y129" s="376">
        <f t="shared" si="187"/>
        <v>0</v>
      </c>
    </row>
    <row r="130" spans="1:25" ht="66" x14ac:dyDescent="0.25">
      <c r="D130" s="107" t="str">
        <f t="shared" ca="1" si="182"/>
        <v>3.90</v>
      </c>
      <c r="E130" s="224" t="s">
        <v>23</v>
      </c>
      <c r="F130" s="300" t="s">
        <v>312</v>
      </c>
      <c r="G130" s="225"/>
      <c r="H130" s="93" t="s">
        <v>47</v>
      </c>
      <c r="I130" s="16"/>
      <c r="K130" s="373">
        <f t="shared" si="183"/>
        <v>1</v>
      </c>
      <c r="L130" s="373">
        <f t="shared" si="184"/>
        <v>0</v>
      </c>
      <c r="M130" s="389">
        <f ca="1">MAX(M$14:OFFSET(M130,-1,0))+1</f>
        <v>90</v>
      </c>
      <c r="N130" s="391"/>
      <c r="O130" s="373">
        <f t="shared" si="185"/>
        <v>0</v>
      </c>
      <c r="P130" s="373">
        <f t="shared" si="185"/>
        <v>0</v>
      </c>
      <c r="Q130" s="373">
        <f t="shared" si="185"/>
        <v>0</v>
      </c>
      <c r="R130" s="373">
        <f t="shared" si="185"/>
        <v>0</v>
      </c>
      <c r="S130" s="373">
        <f t="shared" si="185"/>
        <v>0</v>
      </c>
      <c r="T130" s="373">
        <f t="shared" si="185"/>
        <v>0</v>
      </c>
      <c r="U130" s="373">
        <f t="shared" si="185"/>
        <v>0</v>
      </c>
      <c r="V130" s="373">
        <f t="shared" si="185"/>
        <v>0</v>
      </c>
      <c r="X130" s="376">
        <f t="shared" si="186"/>
        <v>0</v>
      </c>
      <c r="Y130" s="376">
        <f t="shared" si="187"/>
        <v>0</v>
      </c>
    </row>
    <row r="131" spans="1:25" ht="66" x14ac:dyDescent="0.25">
      <c r="D131" s="107" t="str">
        <f t="shared" ca="1" si="182"/>
        <v>3.91</v>
      </c>
      <c r="E131" s="224" t="s">
        <v>26</v>
      </c>
      <c r="F131" s="300" t="s">
        <v>313</v>
      </c>
      <c r="G131" s="225"/>
      <c r="H131" s="93" t="s">
        <v>47</v>
      </c>
      <c r="I131" s="16"/>
      <c r="K131" s="373">
        <f t="shared" si="183"/>
        <v>1</v>
      </c>
      <c r="L131" s="373">
        <f t="shared" si="184"/>
        <v>0</v>
      </c>
      <c r="M131" s="389">
        <f ca="1">MAX(M$14:OFFSET(M131,-1,0))+1</f>
        <v>91</v>
      </c>
      <c r="N131" s="391"/>
      <c r="O131" s="373">
        <f t="shared" si="185"/>
        <v>0</v>
      </c>
      <c r="P131" s="373">
        <f t="shared" si="185"/>
        <v>0</v>
      </c>
      <c r="Q131" s="373">
        <f t="shared" si="185"/>
        <v>0</v>
      </c>
      <c r="R131" s="373">
        <f t="shared" si="185"/>
        <v>0</v>
      </c>
      <c r="S131" s="373">
        <f t="shared" si="185"/>
        <v>0</v>
      </c>
      <c r="T131" s="373">
        <f t="shared" si="185"/>
        <v>0</v>
      </c>
      <c r="U131" s="373">
        <f t="shared" si="185"/>
        <v>0</v>
      </c>
      <c r="V131" s="373">
        <f t="shared" si="185"/>
        <v>0</v>
      </c>
      <c r="X131" s="376">
        <f t="shared" si="186"/>
        <v>0</v>
      </c>
      <c r="Y131" s="376">
        <f t="shared" si="187"/>
        <v>1</v>
      </c>
    </row>
    <row r="132" spans="1:25" ht="52.8" x14ac:dyDescent="0.25">
      <c r="D132" s="107" t="str">
        <f t="shared" ca="1" si="182"/>
        <v>3.92</v>
      </c>
      <c r="E132" s="224" t="s">
        <v>25</v>
      </c>
      <c r="F132" s="227" t="s">
        <v>314</v>
      </c>
      <c r="G132" s="225"/>
      <c r="H132" s="93" t="s">
        <v>47</v>
      </c>
      <c r="I132" s="16"/>
      <c r="K132" s="373">
        <f t="shared" si="183"/>
        <v>1</v>
      </c>
      <c r="L132" s="373">
        <f t="shared" si="184"/>
        <v>0</v>
      </c>
      <c r="M132" s="389">
        <f ca="1">MAX(M$14:OFFSET(M132,-1,0))+1</f>
        <v>92</v>
      </c>
      <c r="N132" s="391"/>
      <c r="O132" s="373">
        <f t="shared" si="185"/>
        <v>0</v>
      </c>
      <c r="P132" s="373">
        <f t="shared" si="185"/>
        <v>0</v>
      </c>
      <c r="Q132" s="373">
        <f t="shared" si="185"/>
        <v>0</v>
      </c>
      <c r="R132" s="373">
        <f t="shared" si="185"/>
        <v>0</v>
      </c>
      <c r="S132" s="373">
        <f t="shared" si="185"/>
        <v>0</v>
      </c>
      <c r="T132" s="373">
        <f t="shared" si="185"/>
        <v>0</v>
      </c>
      <c r="U132" s="373">
        <f t="shared" si="185"/>
        <v>0</v>
      </c>
      <c r="V132" s="373">
        <f t="shared" si="185"/>
        <v>0</v>
      </c>
      <c r="X132" s="376">
        <f t="shared" si="186"/>
        <v>1</v>
      </c>
      <c r="Y132" s="376">
        <f t="shared" si="187"/>
        <v>0</v>
      </c>
    </row>
    <row r="133" spans="1:25" ht="52.8" x14ac:dyDescent="0.25">
      <c r="D133" s="107" t="str">
        <f t="shared" ca="1" si="182"/>
        <v>3.93</v>
      </c>
      <c r="E133" s="224" t="s">
        <v>25</v>
      </c>
      <c r="F133" s="227" t="s">
        <v>315</v>
      </c>
      <c r="G133" s="225"/>
      <c r="H133" s="93" t="s">
        <v>47</v>
      </c>
      <c r="I133" s="16"/>
      <c r="K133" s="373">
        <f t="shared" si="183"/>
        <v>1</v>
      </c>
      <c r="L133" s="373">
        <f t="shared" si="184"/>
        <v>0</v>
      </c>
      <c r="M133" s="389">
        <f ca="1">MAX(M$14:OFFSET(M133,-1,0))+1</f>
        <v>93</v>
      </c>
      <c r="N133" s="391"/>
      <c r="O133" s="373">
        <f t="shared" si="185"/>
        <v>0</v>
      </c>
      <c r="P133" s="373">
        <f t="shared" si="185"/>
        <v>0</v>
      </c>
      <c r="Q133" s="373">
        <f t="shared" si="185"/>
        <v>0</v>
      </c>
      <c r="R133" s="373">
        <f t="shared" si="185"/>
        <v>0</v>
      </c>
      <c r="S133" s="373">
        <f t="shared" si="185"/>
        <v>0</v>
      </c>
      <c r="T133" s="373">
        <f t="shared" si="185"/>
        <v>0</v>
      </c>
      <c r="U133" s="373">
        <f t="shared" si="185"/>
        <v>0</v>
      </c>
      <c r="V133" s="373">
        <f t="shared" si="185"/>
        <v>0</v>
      </c>
      <c r="X133" s="376">
        <f t="shared" si="186"/>
        <v>1</v>
      </c>
      <c r="Y133" s="376">
        <f t="shared" si="187"/>
        <v>0</v>
      </c>
    </row>
    <row r="134" spans="1:25" ht="24.75" customHeight="1" x14ac:dyDescent="0.25">
      <c r="A134" s="55"/>
      <c r="C134" s="102"/>
      <c r="D134" s="34" t="s">
        <v>316</v>
      </c>
      <c r="F134" s="321"/>
      <c r="G134" s="46"/>
      <c r="H134" s="21"/>
      <c r="I134" s="16"/>
      <c r="J134" s="371" t="s">
        <v>317</v>
      </c>
      <c r="M134" s="389"/>
    </row>
    <row r="135" spans="1:25" ht="27.6" x14ac:dyDescent="0.25">
      <c r="D135" s="107" t="str">
        <f t="shared" ref="D135:D141" ca="1" si="188">CONCATENATE($A$1,".",M135)</f>
        <v>3.94</v>
      </c>
      <c r="E135" s="224" t="s">
        <v>23</v>
      </c>
      <c r="F135" s="299" t="s">
        <v>114</v>
      </c>
      <c r="G135" s="225"/>
      <c r="H135" s="93" t="s">
        <v>47</v>
      </c>
      <c r="I135" s="16"/>
      <c r="K135" s="373">
        <f t="shared" ref="K135:K141" si="189">IF(AND(OR(E135="V1",E135="V2",E135="V3"),G135=""),1,0)</f>
        <v>1</v>
      </c>
      <c r="L135" s="373">
        <f t="shared" ref="L135:L141" si="190">IF(OR(AND(E135="V1",G135="Ei"),(AND(E135="V1",G135="Osittain"))),1,0)</f>
        <v>0</v>
      </c>
      <c r="M135" s="389">
        <f ca="1">MAX(M$14:OFFSET(M135,-1,0))+1</f>
        <v>94</v>
      </c>
      <c r="N135" s="391"/>
      <c r="O135" s="373">
        <f t="shared" si="185"/>
        <v>0</v>
      </c>
      <c r="P135" s="373">
        <f t="shared" si="185"/>
        <v>0</v>
      </c>
      <c r="Q135" s="373">
        <f t="shared" si="185"/>
        <v>0</v>
      </c>
      <c r="R135" s="373">
        <f t="shared" si="185"/>
        <v>0</v>
      </c>
      <c r="S135" s="373">
        <f t="shared" si="185"/>
        <v>0</v>
      </c>
      <c r="T135" s="373">
        <f t="shared" si="185"/>
        <v>0</v>
      </c>
      <c r="U135" s="373">
        <f t="shared" si="185"/>
        <v>0</v>
      </c>
      <c r="V135" s="373">
        <f t="shared" si="185"/>
        <v>0</v>
      </c>
      <c r="X135" s="376">
        <f t="shared" ref="X135:X141" si="191">IF(E135="V2",1,0)</f>
        <v>0</v>
      </c>
      <c r="Y135" s="376">
        <f t="shared" ref="Y135:Y141" si="192">IF(E135="V3",1,0)</f>
        <v>0</v>
      </c>
    </row>
    <row r="136" spans="1:25" ht="27.6" x14ac:dyDescent="0.25">
      <c r="D136" s="107" t="str">
        <f t="shared" ca="1" si="188"/>
        <v>3.95</v>
      </c>
      <c r="E136" s="224" t="s">
        <v>23</v>
      </c>
      <c r="F136" s="299" t="s">
        <v>114</v>
      </c>
      <c r="G136" s="225"/>
      <c r="H136" s="93" t="s">
        <v>47</v>
      </c>
      <c r="I136" s="16"/>
      <c r="K136" s="373">
        <f t="shared" si="189"/>
        <v>1</v>
      </c>
      <c r="L136" s="373">
        <f t="shared" si="190"/>
        <v>0</v>
      </c>
      <c r="M136" s="389">
        <f ca="1">MAX(M$14:OFFSET(M136,-1,0))+1</f>
        <v>95</v>
      </c>
      <c r="N136" s="391"/>
      <c r="O136" s="373">
        <f t="shared" si="185"/>
        <v>0</v>
      </c>
      <c r="P136" s="373">
        <f t="shared" si="185"/>
        <v>0</v>
      </c>
      <c r="Q136" s="373">
        <f t="shared" si="185"/>
        <v>0</v>
      </c>
      <c r="R136" s="373">
        <f t="shared" si="185"/>
        <v>0</v>
      </c>
      <c r="S136" s="373">
        <f t="shared" si="185"/>
        <v>0</v>
      </c>
      <c r="T136" s="373">
        <f t="shared" si="185"/>
        <v>0</v>
      </c>
      <c r="U136" s="373">
        <f t="shared" si="185"/>
        <v>0</v>
      </c>
      <c r="V136" s="373">
        <f t="shared" si="185"/>
        <v>0</v>
      </c>
      <c r="X136" s="376">
        <f t="shared" si="191"/>
        <v>0</v>
      </c>
      <c r="Y136" s="376">
        <f t="shared" si="192"/>
        <v>0</v>
      </c>
    </row>
    <row r="137" spans="1:25" ht="27.6" x14ac:dyDescent="0.25">
      <c r="D137" s="107" t="str">
        <f t="shared" ca="1" si="188"/>
        <v>3.96</v>
      </c>
      <c r="E137" s="224" t="s">
        <v>23</v>
      </c>
      <c r="F137" s="299" t="s">
        <v>114</v>
      </c>
      <c r="G137" s="225"/>
      <c r="H137" s="93" t="s">
        <v>47</v>
      </c>
      <c r="I137" s="16"/>
      <c r="K137" s="373">
        <f t="shared" si="189"/>
        <v>1</v>
      </c>
      <c r="L137" s="373">
        <f t="shared" si="190"/>
        <v>0</v>
      </c>
      <c r="M137" s="389">
        <f ca="1">MAX(M$14:OFFSET(M137,-1,0))+1</f>
        <v>96</v>
      </c>
      <c r="N137" s="391"/>
      <c r="O137" s="373">
        <f t="shared" si="185"/>
        <v>0</v>
      </c>
      <c r="P137" s="373">
        <f t="shared" si="185"/>
        <v>0</v>
      </c>
      <c r="Q137" s="373">
        <f t="shared" si="185"/>
        <v>0</v>
      </c>
      <c r="R137" s="373">
        <f t="shared" si="185"/>
        <v>0</v>
      </c>
      <c r="S137" s="373">
        <f t="shared" si="185"/>
        <v>0</v>
      </c>
      <c r="T137" s="373">
        <f t="shared" si="185"/>
        <v>0</v>
      </c>
      <c r="U137" s="373">
        <f t="shared" si="185"/>
        <v>0</v>
      </c>
      <c r="V137" s="373">
        <f t="shared" si="185"/>
        <v>0</v>
      </c>
      <c r="X137" s="376">
        <f t="shared" si="191"/>
        <v>0</v>
      </c>
      <c r="Y137" s="376">
        <f t="shared" si="192"/>
        <v>0</v>
      </c>
    </row>
    <row r="138" spans="1:25" ht="27.6" x14ac:dyDescent="0.25">
      <c r="D138" s="107" t="str">
        <f t="shared" ca="1" si="188"/>
        <v>3.97</v>
      </c>
      <c r="E138" s="224" t="s">
        <v>23</v>
      </c>
      <c r="F138" s="299" t="s">
        <v>114</v>
      </c>
      <c r="G138" s="225"/>
      <c r="H138" s="93" t="s">
        <v>47</v>
      </c>
      <c r="I138" s="16"/>
      <c r="K138" s="373">
        <f t="shared" si="189"/>
        <v>1</v>
      </c>
      <c r="L138" s="373">
        <f t="shared" si="190"/>
        <v>0</v>
      </c>
      <c r="M138" s="389">
        <f ca="1">MAX(M$14:OFFSET(M138,-1,0))+1</f>
        <v>97</v>
      </c>
      <c r="N138" s="391"/>
      <c r="O138" s="373">
        <f t="shared" si="185"/>
        <v>0</v>
      </c>
      <c r="P138" s="373">
        <f t="shared" si="185"/>
        <v>0</v>
      </c>
      <c r="Q138" s="373">
        <f t="shared" si="185"/>
        <v>0</v>
      </c>
      <c r="R138" s="373">
        <f t="shared" si="185"/>
        <v>0</v>
      </c>
      <c r="S138" s="373">
        <f t="shared" si="185"/>
        <v>0</v>
      </c>
      <c r="T138" s="373">
        <f t="shared" si="185"/>
        <v>0</v>
      </c>
      <c r="U138" s="373">
        <f t="shared" si="185"/>
        <v>0</v>
      </c>
      <c r="V138" s="373">
        <f t="shared" si="185"/>
        <v>0</v>
      </c>
      <c r="X138" s="376">
        <f t="shared" si="191"/>
        <v>0</v>
      </c>
      <c r="Y138" s="376">
        <f t="shared" si="192"/>
        <v>0</v>
      </c>
    </row>
    <row r="139" spans="1:25" ht="27.6" x14ac:dyDescent="0.25">
      <c r="D139" s="107" t="str">
        <f t="shared" ca="1" si="188"/>
        <v>3.98</v>
      </c>
      <c r="E139" s="224" t="s">
        <v>23</v>
      </c>
      <c r="F139" s="299" t="s">
        <v>114</v>
      </c>
      <c r="G139" s="225"/>
      <c r="H139" s="93" t="s">
        <v>47</v>
      </c>
      <c r="I139" s="16"/>
      <c r="K139" s="373">
        <f t="shared" si="189"/>
        <v>1</v>
      </c>
      <c r="L139" s="373">
        <f t="shared" si="190"/>
        <v>0</v>
      </c>
      <c r="M139" s="389">
        <f ca="1">MAX(M$14:OFFSET(M139,-1,0))+1</f>
        <v>98</v>
      </c>
      <c r="N139" s="391"/>
      <c r="O139" s="373">
        <f t="shared" si="185"/>
        <v>0</v>
      </c>
      <c r="P139" s="373">
        <f t="shared" si="185"/>
        <v>0</v>
      </c>
      <c r="Q139" s="373">
        <f t="shared" si="185"/>
        <v>0</v>
      </c>
      <c r="R139" s="373">
        <f t="shared" si="185"/>
        <v>0</v>
      </c>
      <c r="S139" s="373">
        <f t="shared" si="185"/>
        <v>0</v>
      </c>
      <c r="T139" s="373">
        <f t="shared" si="185"/>
        <v>0</v>
      </c>
      <c r="U139" s="373">
        <f t="shared" si="185"/>
        <v>0</v>
      </c>
      <c r="V139" s="373">
        <f t="shared" si="185"/>
        <v>0</v>
      </c>
      <c r="X139" s="376">
        <f t="shared" si="191"/>
        <v>0</v>
      </c>
      <c r="Y139" s="376">
        <f t="shared" si="192"/>
        <v>0</v>
      </c>
    </row>
    <row r="140" spans="1:25" ht="27.6" x14ac:dyDescent="0.25">
      <c r="D140" s="107" t="str">
        <f t="shared" ca="1" si="188"/>
        <v>3.99</v>
      </c>
      <c r="E140" s="224" t="s">
        <v>23</v>
      </c>
      <c r="F140" s="299" t="s">
        <v>114</v>
      </c>
      <c r="G140" s="225"/>
      <c r="H140" s="93" t="s">
        <v>47</v>
      </c>
      <c r="I140" s="16"/>
      <c r="K140" s="373">
        <f t="shared" si="189"/>
        <v>1</v>
      </c>
      <c r="L140" s="373">
        <f t="shared" si="190"/>
        <v>0</v>
      </c>
      <c r="M140" s="389">
        <f ca="1">MAX(M$14:OFFSET(M140,-1,0))+1</f>
        <v>99</v>
      </c>
      <c r="N140" s="391"/>
      <c r="O140" s="373">
        <f t="shared" si="185"/>
        <v>0</v>
      </c>
      <c r="P140" s="373">
        <f t="shared" si="185"/>
        <v>0</v>
      </c>
      <c r="Q140" s="373">
        <f t="shared" si="185"/>
        <v>0</v>
      </c>
      <c r="R140" s="373">
        <f t="shared" si="185"/>
        <v>0</v>
      </c>
      <c r="S140" s="373">
        <f t="shared" si="185"/>
        <v>0</v>
      </c>
      <c r="T140" s="373">
        <f t="shared" si="185"/>
        <v>0</v>
      </c>
      <c r="U140" s="373">
        <f t="shared" si="185"/>
        <v>0</v>
      </c>
      <c r="V140" s="373">
        <f t="shared" si="185"/>
        <v>0</v>
      </c>
      <c r="X140" s="376">
        <f t="shared" si="191"/>
        <v>0</v>
      </c>
      <c r="Y140" s="376">
        <f t="shared" si="192"/>
        <v>0</v>
      </c>
    </row>
    <row r="141" spans="1:25" ht="27.6" x14ac:dyDescent="0.25">
      <c r="D141" s="107" t="str">
        <f t="shared" ca="1" si="188"/>
        <v>3.100</v>
      </c>
      <c r="E141" s="224" t="s">
        <v>23</v>
      </c>
      <c r="F141" s="299" t="s">
        <v>114</v>
      </c>
      <c r="G141" s="225"/>
      <c r="H141" s="93" t="s">
        <v>47</v>
      </c>
      <c r="I141" s="16"/>
      <c r="K141" s="373">
        <f t="shared" si="189"/>
        <v>1</v>
      </c>
      <c r="L141" s="373">
        <f t="shared" si="190"/>
        <v>0</v>
      </c>
      <c r="M141" s="389">
        <f ca="1">MAX(M$14:OFFSET(M141,-1,0))+1</f>
        <v>100</v>
      </c>
      <c r="N141" s="391"/>
      <c r="O141" s="373">
        <f t="shared" si="185"/>
        <v>0</v>
      </c>
      <c r="P141" s="373">
        <f t="shared" si="185"/>
        <v>0</v>
      </c>
      <c r="Q141" s="373">
        <f t="shared" si="185"/>
        <v>0</v>
      </c>
      <c r="R141" s="373">
        <f t="shared" si="185"/>
        <v>0</v>
      </c>
      <c r="S141" s="373">
        <f t="shared" si="185"/>
        <v>0</v>
      </c>
      <c r="T141" s="373">
        <f t="shared" si="185"/>
        <v>0</v>
      </c>
      <c r="U141" s="373">
        <f t="shared" si="185"/>
        <v>0</v>
      </c>
      <c r="V141" s="373">
        <f t="shared" si="185"/>
        <v>0</v>
      </c>
      <c r="X141" s="376">
        <f t="shared" si="191"/>
        <v>0</v>
      </c>
      <c r="Y141" s="376">
        <f t="shared" si="192"/>
        <v>0</v>
      </c>
    </row>
    <row r="142" spans="1:25" ht="24.75" customHeight="1" x14ac:dyDescent="0.25">
      <c r="A142" s="55"/>
      <c r="C142" s="102"/>
      <c r="D142" s="34" t="s">
        <v>318</v>
      </c>
      <c r="F142" s="321"/>
      <c r="G142" s="46"/>
      <c r="H142" s="21"/>
      <c r="I142" s="16"/>
      <c r="J142" s="371" t="s">
        <v>319</v>
      </c>
      <c r="M142" s="389"/>
    </row>
    <row r="143" spans="1:25" ht="27.6" x14ac:dyDescent="0.25">
      <c r="D143" s="107" t="str">
        <f t="shared" ref="D143:D155" ca="1" si="193">CONCATENATE($A$1,".",M143)</f>
        <v>3.101</v>
      </c>
      <c r="E143" s="224" t="s">
        <v>23</v>
      </c>
      <c r="F143" s="299" t="s">
        <v>114</v>
      </c>
      <c r="G143" s="225"/>
      <c r="H143" s="93" t="s">
        <v>47</v>
      </c>
      <c r="I143" s="16"/>
      <c r="K143" s="373">
        <f t="shared" ref="K143:K155" si="194">IF(AND(OR(E143="V1",E143="V2",E143="V3"),G143=""),1,0)</f>
        <v>1</v>
      </c>
      <c r="L143" s="373">
        <f t="shared" ref="L143:L155" si="195">IF(OR(AND(E143="V1",G143="Ei"),(AND(E143="V1",G143="Osittain"))),1,0)</f>
        <v>0</v>
      </c>
      <c r="M143" s="389">
        <f ca="1">MAX(M$14:OFFSET(M143,-1,0))+1</f>
        <v>101</v>
      </c>
      <c r="N143" s="391"/>
      <c r="O143" s="373">
        <f t="shared" si="185"/>
        <v>0</v>
      </c>
      <c r="P143" s="373">
        <f t="shared" si="185"/>
        <v>0</v>
      </c>
      <c r="Q143" s="373">
        <f t="shared" si="185"/>
        <v>0</v>
      </c>
      <c r="R143" s="373">
        <f t="shared" si="185"/>
        <v>0</v>
      </c>
      <c r="S143" s="373">
        <f t="shared" si="185"/>
        <v>0</v>
      </c>
      <c r="T143" s="373">
        <f t="shared" si="185"/>
        <v>0</v>
      </c>
      <c r="U143" s="373">
        <f t="shared" si="185"/>
        <v>0</v>
      </c>
      <c r="V143" s="373">
        <f t="shared" si="185"/>
        <v>0</v>
      </c>
      <c r="X143" s="376">
        <f t="shared" ref="X143:X155" si="196">IF(E143="V2",1,0)</f>
        <v>0</v>
      </c>
      <c r="Y143" s="376">
        <f t="shared" ref="Y143:Y155" si="197">IF(E143="V3",1,0)</f>
        <v>0</v>
      </c>
    </row>
    <row r="144" spans="1:25" ht="27.6" x14ac:dyDescent="0.25">
      <c r="D144" s="107" t="str">
        <f t="shared" ca="1" si="193"/>
        <v>3.102</v>
      </c>
      <c r="E144" s="224" t="s">
        <v>23</v>
      </c>
      <c r="F144" s="299" t="s">
        <v>114</v>
      </c>
      <c r="G144" s="225"/>
      <c r="H144" s="93" t="s">
        <v>47</v>
      </c>
      <c r="I144" s="16"/>
      <c r="K144" s="373">
        <f t="shared" si="194"/>
        <v>1</v>
      </c>
      <c r="L144" s="373">
        <f t="shared" si="195"/>
        <v>0</v>
      </c>
      <c r="M144" s="389">
        <f ca="1">MAX(M$14:OFFSET(M144,-1,0))+1</f>
        <v>102</v>
      </c>
      <c r="N144" s="391"/>
      <c r="O144" s="373">
        <f t="shared" si="185"/>
        <v>0</v>
      </c>
      <c r="P144" s="373">
        <f t="shared" si="185"/>
        <v>0</v>
      </c>
      <c r="Q144" s="373">
        <f t="shared" si="185"/>
        <v>0</v>
      </c>
      <c r="R144" s="373">
        <f t="shared" si="185"/>
        <v>0</v>
      </c>
      <c r="S144" s="373">
        <f t="shared" si="185"/>
        <v>0</v>
      </c>
      <c r="T144" s="373">
        <f t="shared" si="185"/>
        <v>0</v>
      </c>
      <c r="U144" s="373">
        <f t="shared" si="185"/>
        <v>0</v>
      </c>
      <c r="V144" s="373">
        <f t="shared" ref="O144:V149" si="198">IF(AND($E144=V$2,$G144=V$3),1,0)</f>
        <v>0</v>
      </c>
      <c r="X144" s="376">
        <f t="shared" si="196"/>
        <v>0</v>
      </c>
      <c r="Y144" s="376">
        <f t="shared" si="197"/>
        <v>0</v>
      </c>
    </row>
    <row r="145" spans="1:25" ht="27.6" x14ac:dyDescent="0.25">
      <c r="D145" s="107" t="str">
        <f t="shared" ca="1" si="193"/>
        <v>3.103</v>
      </c>
      <c r="E145" s="224" t="s">
        <v>23</v>
      </c>
      <c r="F145" s="299" t="s">
        <v>114</v>
      </c>
      <c r="G145" s="225"/>
      <c r="H145" s="93" t="s">
        <v>47</v>
      </c>
      <c r="I145" s="16"/>
      <c r="K145" s="373">
        <f t="shared" si="194"/>
        <v>1</v>
      </c>
      <c r="L145" s="373">
        <f t="shared" si="195"/>
        <v>0</v>
      </c>
      <c r="M145" s="389">
        <f ca="1">MAX(M$14:OFFSET(M145,-1,0))+1</f>
        <v>103</v>
      </c>
      <c r="N145" s="391"/>
      <c r="O145" s="373">
        <f t="shared" si="198"/>
        <v>0</v>
      </c>
      <c r="P145" s="373">
        <f t="shared" si="198"/>
        <v>0</v>
      </c>
      <c r="Q145" s="373">
        <f t="shared" si="198"/>
        <v>0</v>
      </c>
      <c r="R145" s="373">
        <f t="shared" si="198"/>
        <v>0</v>
      </c>
      <c r="S145" s="373">
        <f t="shared" si="198"/>
        <v>0</v>
      </c>
      <c r="T145" s="373">
        <f t="shared" si="198"/>
        <v>0</v>
      </c>
      <c r="U145" s="373">
        <f t="shared" si="198"/>
        <v>0</v>
      </c>
      <c r="V145" s="373">
        <f t="shared" si="198"/>
        <v>0</v>
      </c>
      <c r="X145" s="376">
        <f t="shared" si="196"/>
        <v>0</v>
      </c>
      <c r="Y145" s="376">
        <f t="shared" si="197"/>
        <v>0</v>
      </c>
    </row>
    <row r="146" spans="1:25" ht="27.6" x14ac:dyDescent="0.25">
      <c r="D146" s="107" t="str">
        <f t="shared" ca="1" si="193"/>
        <v>3.104</v>
      </c>
      <c r="E146" s="224" t="s">
        <v>23</v>
      </c>
      <c r="F146" s="299" t="s">
        <v>114</v>
      </c>
      <c r="G146" s="225"/>
      <c r="H146" s="93" t="s">
        <v>47</v>
      </c>
      <c r="I146" s="16"/>
      <c r="K146" s="373">
        <f t="shared" si="194"/>
        <v>1</v>
      </c>
      <c r="L146" s="373">
        <f t="shared" si="195"/>
        <v>0</v>
      </c>
      <c r="M146" s="389">
        <f ca="1">MAX(M$14:OFFSET(M146,-1,0))+1</f>
        <v>104</v>
      </c>
      <c r="N146" s="391"/>
      <c r="O146" s="373">
        <f t="shared" si="198"/>
        <v>0</v>
      </c>
      <c r="P146" s="373">
        <f t="shared" si="198"/>
        <v>0</v>
      </c>
      <c r="Q146" s="373">
        <f t="shared" si="198"/>
        <v>0</v>
      </c>
      <c r="R146" s="373">
        <f t="shared" si="198"/>
        <v>0</v>
      </c>
      <c r="S146" s="373">
        <f t="shared" si="198"/>
        <v>0</v>
      </c>
      <c r="T146" s="373">
        <f t="shared" si="198"/>
        <v>0</v>
      </c>
      <c r="U146" s="373">
        <f t="shared" si="198"/>
        <v>0</v>
      </c>
      <c r="V146" s="373">
        <f t="shared" si="198"/>
        <v>0</v>
      </c>
      <c r="X146" s="376">
        <f t="shared" si="196"/>
        <v>0</v>
      </c>
      <c r="Y146" s="376">
        <f t="shared" si="197"/>
        <v>0</v>
      </c>
    </row>
    <row r="147" spans="1:25" ht="27.6" x14ac:dyDescent="0.25">
      <c r="D147" s="107" t="str">
        <f t="shared" ca="1" si="193"/>
        <v>3.105</v>
      </c>
      <c r="E147" s="224" t="s">
        <v>23</v>
      </c>
      <c r="F147" s="299" t="s">
        <v>114</v>
      </c>
      <c r="G147" s="225"/>
      <c r="H147" s="93" t="s">
        <v>47</v>
      </c>
      <c r="I147" s="16"/>
      <c r="K147" s="373">
        <f t="shared" si="194"/>
        <v>1</v>
      </c>
      <c r="L147" s="373">
        <f t="shared" si="195"/>
        <v>0</v>
      </c>
      <c r="M147" s="389">
        <f ca="1">MAX(M$14:OFFSET(M147,-1,0))+1</f>
        <v>105</v>
      </c>
      <c r="N147" s="391"/>
      <c r="O147" s="373">
        <f t="shared" si="198"/>
        <v>0</v>
      </c>
      <c r="P147" s="373">
        <f t="shared" si="198"/>
        <v>0</v>
      </c>
      <c r="Q147" s="373">
        <f t="shared" si="198"/>
        <v>0</v>
      </c>
      <c r="R147" s="373">
        <f t="shared" si="198"/>
        <v>0</v>
      </c>
      <c r="S147" s="373">
        <f t="shared" si="198"/>
        <v>0</v>
      </c>
      <c r="T147" s="373">
        <f t="shared" si="198"/>
        <v>0</v>
      </c>
      <c r="U147" s="373">
        <f t="shared" si="198"/>
        <v>0</v>
      </c>
      <c r="V147" s="373">
        <f t="shared" si="198"/>
        <v>0</v>
      </c>
      <c r="X147" s="376">
        <f t="shared" si="196"/>
        <v>0</v>
      </c>
      <c r="Y147" s="376">
        <f t="shared" si="197"/>
        <v>0</v>
      </c>
    </row>
    <row r="148" spans="1:25" ht="27.6" x14ac:dyDescent="0.25">
      <c r="D148" s="107" t="str">
        <f t="shared" ca="1" si="193"/>
        <v>3.106</v>
      </c>
      <c r="E148" s="224" t="s">
        <v>23</v>
      </c>
      <c r="F148" s="299" t="s">
        <v>114</v>
      </c>
      <c r="G148" s="225"/>
      <c r="H148" s="93" t="s">
        <v>47</v>
      </c>
      <c r="I148" s="16"/>
      <c r="K148" s="373">
        <f t="shared" si="194"/>
        <v>1</v>
      </c>
      <c r="L148" s="373">
        <f t="shared" si="195"/>
        <v>0</v>
      </c>
      <c r="M148" s="389">
        <f ca="1">MAX(M$14:OFFSET(M148,-1,0))+1</f>
        <v>106</v>
      </c>
      <c r="N148" s="391"/>
      <c r="O148" s="373">
        <f t="shared" si="198"/>
        <v>0</v>
      </c>
      <c r="P148" s="373">
        <f t="shared" si="198"/>
        <v>0</v>
      </c>
      <c r="Q148" s="373">
        <f t="shared" si="198"/>
        <v>0</v>
      </c>
      <c r="R148" s="373">
        <f t="shared" si="198"/>
        <v>0</v>
      </c>
      <c r="S148" s="373">
        <f t="shared" si="198"/>
        <v>0</v>
      </c>
      <c r="T148" s="373">
        <f t="shared" si="198"/>
        <v>0</v>
      </c>
      <c r="U148" s="373">
        <f t="shared" si="198"/>
        <v>0</v>
      </c>
      <c r="V148" s="373">
        <f t="shared" si="198"/>
        <v>0</v>
      </c>
      <c r="X148" s="376">
        <f t="shared" si="196"/>
        <v>0</v>
      </c>
      <c r="Y148" s="376">
        <f t="shared" si="197"/>
        <v>0</v>
      </c>
    </row>
    <row r="149" spans="1:25" ht="27.6" x14ac:dyDescent="0.25">
      <c r="D149" s="107" t="str">
        <f t="shared" ca="1" si="193"/>
        <v>3.107</v>
      </c>
      <c r="E149" s="224" t="s">
        <v>23</v>
      </c>
      <c r="F149" s="299" t="s">
        <v>114</v>
      </c>
      <c r="G149" s="225"/>
      <c r="H149" s="93" t="s">
        <v>47</v>
      </c>
      <c r="I149" s="16"/>
      <c r="K149" s="373">
        <f t="shared" si="194"/>
        <v>1</v>
      </c>
      <c r="L149" s="373">
        <f t="shared" si="195"/>
        <v>0</v>
      </c>
      <c r="M149" s="389">
        <f ca="1">MAX(M$14:OFFSET(M149,-1,0))+1</f>
        <v>107</v>
      </c>
      <c r="N149" s="391"/>
      <c r="O149" s="373">
        <f t="shared" si="198"/>
        <v>0</v>
      </c>
      <c r="P149" s="373">
        <f t="shared" si="198"/>
        <v>0</v>
      </c>
      <c r="Q149" s="373">
        <f t="shared" si="198"/>
        <v>0</v>
      </c>
      <c r="R149" s="373">
        <f t="shared" si="198"/>
        <v>0</v>
      </c>
      <c r="S149" s="373">
        <f t="shared" si="198"/>
        <v>0</v>
      </c>
      <c r="T149" s="373">
        <f t="shared" si="198"/>
        <v>0</v>
      </c>
      <c r="U149" s="373">
        <f t="shared" si="198"/>
        <v>0</v>
      </c>
      <c r="V149" s="373">
        <f t="shared" si="198"/>
        <v>0</v>
      </c>
      <c r="X149" s="376">
        <f t="shared" si="196"/>
        <v>0</v>
      </c>
      <c r="Y149" s="376">
        <f t="shared" si="197"/>
        <v>0</v>
      </c>
    </row>
    <row r="150" spans="1:25" ht="27.6" x14ac:dyDescent="0.25">
      <c r="D150" s="107" t="str">
        <f t="shared" ca="1" si="193"/>
        <v>3.108</v>
      </c>
      <c r="E150" s="224" t="s">
        <v>23</v>
      </c>
      <c r="F150" s="299" t="s">
        <v>114</v>
      </c>
      <c r="G150" s="225"/>
      <c r="H150" s="93" t="s">
        <v>47</v>
      </c>
      <c r="I150" s="16"/>
      <c r="K150" s="373">
        <f t="shared" si="194"/>
        <v>1</v>
      </c>
      <c r="L150" s="373">
        <f t="shared" si="195"/>
        <v>0</v>
      </c>
      <c r="M150" s="389">
        <f ca="1">MAX(M$14:OFFSET(M150,-1,0))+1</f>
        <v>108</v>
      </c>
      <c r="N150" s="391"/>
      <c r="O150" s="373">
        <f t="shared" si="185"/>
        <v>0</v>
      </c>
      <c r="P150" s="373">
        <f t="shared" si="185"/>
        <v>0</v>
      </c>
      <c r="Q150" s="373">
        <f t="shared" si="185"/>
        <v>0</v>
      </c>
      <c r="R150" s="373">
        <f t="shared" si="185"/>
        <v>0</v>
      </c>
      <c r="S150" s="373">
        <f t="shared" si="185"/>
        <v>0</v>
      </c>
      <c r="T150" s="373">
        <f t="shared" si="185"/>
        <v>0</v>
      </c>
      <c r="U150" s="373">
        <f t="shared" si="185"/>
        <v>0</v>
      </c>
      <c r="V150" s="373">
        <f t="shared" si="185"/>
        <v>0</v>
      </c>
      <c r="X150" s="376">
        <f t="shared" si="196"/>
        <v>0</v>
      </c>
      <c r="Y150" s="376">
        <f t="shared" si="197"/>
        <v>0</v>
      </c>
    </row>
    <row r="151" spans="1:25" ht="27.6" x14ac:dyDescent="0.25">
      <c r="D151" s="107" t="str">
        <f t="shared" ca="1" si="193"/>
        <v>3.109</v>
      </c>
      <c r="E151" s="224" t="s">
        <v>23</v>
      </c>
      <c r="F151" s="299" t="s">
        <v>114</v>
      </c>
      <c r="G151" s="225"/>
      <c r="H151" s="93" t="s">
        <v>47</v>
      </c>
      <c r="I151" s="16"/>
      <c r="K151" s="373">
        <f t="shared" si="194"/>
        <v>1</v>
      </c>
      <c r="L151" s="373">
        <f t="shared" si="195"/>
        <v>0</v>
      </c>
      <c r="M151" s="389">
        <f ca="1">MAX(M$14:OFFSET(M151,-1,0))+1</f>
        <v>109</v>
      </c>
      <c r="N151" s="391"/>
      <c r="O151" s="373">
        <f t="shared" si="185"/>
        <v>0</v>
      </c>
      <c r="P151" s="373">
        <f t="shared" si="185"/>
        <v>0</v>
      </c>
      <c r="Q151" s="373">
        <f t="shared" si="185"/>
        <v>0</v>
      </c>
      <c r="R151" s="373">
        <f t="shared" si="185"/>
        <v>0</v>
      </c>
      <c r="S151" s="373">
        <f t="shared" si="185"/>
        <v>0</v>
      </c>
      <c r="T151" s="373">
        <f t="shared" si="185"/>
        <v>0</v>
      </c>
      <c r="U151" s="373">
        <f t="shared" si="185"/>
        <v>0</v>
      </c>
      <c r="V151" s="373">
        <f t="shared" si="185"/>
        <v>0</v>
      </c>
      <c r="X151" s="376">
        <f t="shared" si="196"/>
        <v>0</v>
      </c>
      <c r="Y151" s="376">
        <f t="shared" si="197"/>
        <v>0</v>
      </c>
    </row>
    <row r="152" spans="1:25" ht="27.6" x14ac:dyDescent="0.25">
      <c r="D152" s="107" t="str">
        <f t="shared" ca="1" si="193"/>
        <v>3.110</v>
      </c>
      <c r="E152" s="224" t="s">
        <v>23</v>
      </c>
      <c r="F152" s="299" t="s">
        <v>114</v>
      </c>
      <c r="G152" s="225"/>
      <c r="H152" s="93" t="s">
        <v>47</v>
      </c>
      <c r="I152" s="16"/>
      <c r="K152" s="373">
        <f t="shared" si="194"/>
        <v>1</v>
      </c>
      <c r="L152" s="373">
        <f t="shared" si="195"/>
        <v>0</v>
      </c>
      <c r="M152" s="389">
        <f ca="1">MAX(M$14:OFFSET(M152,-1,0))+1</f>
        <v>110</v>
      </c>
      <c r="N152" s="391"/>
      <c r="O152" s="373">
        <f t="shared" si="185"/>
        <v>0</v>
      </c>
      <c r="P152" s="373">
        <f t="shared" si="185"/>
        <v>0</v>
      </c>
      <c r="Q152" s="373">
        <f t="shared" si="185"/>
        <v>0</v>
      </c>
      <c r="R152" s="373">
        <f t="shared" si="185"/>
        <v>0</v>
      </c>
      <c r="S152" s="373">
        <f t="shared" si="185"/>
        <v>0</v>
      </c>
      <c r="T152" s="373">
        <f t="shared" si="185"/>
        <v>0</v>
      </c>
      <c r="U152" s="373">
        <f t="shared" si="185"/>
        <v>0</v>
      </c>
      <c r="V152" s="373">
        <f t="shared" si="185"/>
        <v>0</v>
      </c>
      <c r="X152" s="376">
        <f t="shared" si="196"/>
        <v>0</v>
      </c>
      <c r="Y152" s="376">
        <f t="shared" si="197"/>
        <v>0</v>
      </c>
    </row>
    <row r="153" spans="1:25" ht="27.6" x14ac:dyDescent="0.25">
      <c r="D153" s="107" t="str">
        <f t="shared" ca="1" si="193"/>
        <v>3.111</v>
      </c>
      <c r="E153" s="224" t="s">
        <v>23</v>
      </c>
      <c r="F153" s="299" t="s">
        <v>114</v>
      </c>
      <c r="G153" s="225"/>
      <c r="H153" s="93" t="s">
        <v>47</v>
      </c>
      <c r="I153" s="16"/>
      <c r="K153" s="373">
        <f t="shared" si="194"/>
        <v>1</v>
      </c>
      <c r="L153" s="373">
        <f t="shared" si="195"/>
        <v>0</v>
      </c>
      <c r="M153" s="389">
        <f ca="1">MAX(M$14:OFFSET(M153,-1,0))+1</f>
        <v>111</v>
      </c>
      <c r="N153" s="391"/>
      <c r="O153" s="373">
        <f t="shared" si="185"/>
        <v>0</v>
      </c>
      <c r="P153" s="373">
        <f t="shared" si="185"/>
        <v>0</v>
      </c>
      <c r="Q153" s="373">
        <f t="shared" si="185"/>
        <v>0</v>
      </c>
      <c r="R153" s="373">
        <f t="shared" si="185"/>
        <v>0</v>
      </c>
      <c r="S153" s="373">
        <f t="shared" si="185"/>
        <v>0</v>
      </c>
      <c r="T153" s="373">
        <f t="shared" si="185"/>
        <v>0</v>
      </c>
      <c r="U153" s="373">
        <f t="shared" si="185"/>
        <v>0</v>
      </c>
      <c r="V153" s="373">
        <f t="shared" si="185"/>
        <v>0</v>
      </c>
      <c r="X153" s="376">
        <f t="shared" si="196"/>
        <v>0</v>
      </c>
      <c r="Y153" s="376">
        <f t="shared" si="197"/>
        <v>0</v>
      </c>
    </row>
    <row r="154" spans="1:25" ht="27.6" x14ac:dyDescent="0.25">
      <c r="D154" s="107" t="str">
        <f t="shared" ca="1" si="193"/>
        <v>3.112</v>
      </c>
      <c r="E154" s="224" t="s">
        <v>23</v>
      </c>
      <c r="F154" s="299" t="s">
        <v>114</v>
      </c>
      <c r="G154" s="225"/>
      <c r="H154" s="93" t="s">
        <v>47</v>
      </c>
      <c r="I154" s="16"/>
      <c r="K154" s="373">
        <f t="shared" si="194"/>
        <v>1</v>
      </c>
      <c r="L154" s="373">
        <f t="shared" si="195"/>
        <v>0</v>
      </c>
      <c r="M154" s="389">
        <f ca="1">MAX(M$14:OFFSET(M154,-1,0))+1</f>
        <v>112</v>
      </c>
      <c r="N154" s="391"/>
      <c r="O154" s="373">
        <f t="shared" si="185"/>
        <v>0</v>
      </c>
      <c r="P154" s="373">
        <f t="shared" si="185"/>
        <v>0</v>
      </c>
      <c r="Q154" s="373">
        <f t="shared" si="185"/>
        <v>0</v>
      </c>
      <c r="R154" s="373">
        <f t="shared" si="185"/>
        <v>0</v>
      </c>
      <c r="S154" s="373">
        <f t="shared" si="185"/>
        <v>0</v>
      </c>
      <c r="T154" s="373">
        <f t="shared" si="185"/>
        <v>0</v>
      </c>
      <c r="U154" s="373">
        <f t="shared" si="185"/>
        <v>0</v>
      </c>
      <c r="V154" s="373">
        <f t="shared" si="185"/>
        <v>0</v>
      </c>
      <c r="X154" s="376">
        <f t="shared" si="196"/>
        <v>0</v>
      </c>
      <c r="Y154" s="376">
        <f t="shared" si="197"/>
        <v>0</v>
      </c>
    </row>
    <row r="155" spans="1:25" ht="27.6" x14ac:dyDescent="0.25">
      <c r="D155" s="107" t="str">
        <f t="shared" ca="1" si="193"/>
        <v>3.113</v>
      </c>
      <c r="E155" s="224" t="s">
        <v>23</v>
      </c>
      <c r="F155" s="299" t="s">
        <v>114</v>
      </c>
      <c r="G155" s="225"/>
      <c r="H155" s="93" t="s">
        <v>47</v>
      </c>
      <c r="I155" s="16"/>
      <c r="K155" s="373">
        <f t="shared" si="194"/>
        <v>1</v>
      </c>
      <c r="L155" s="373">
        <f t="shared" si="195"/>
        <v>0</v>
      </c>
      <c r="M155" s="389">
        <f ca="1">MAX(M$14:OFFSET(M155,-1,0))+1</f>
        <v>113</v>
      </c>
      <c r="N155" s="391"/>
      <c r="O155" s="373">
        <f t="shared" si="185"/>
        <v>0</v>
      </c>
      <c r="P155" s="373">
        <f t="shared" si="185"/>
        <v>0</v>
      </c>
      <c r="Q155" s="373">
        <f t="shared" si="185"/>
        <v>0</v>
      </c>
      <c r="R155" s="373">
        <f t="shared" si="185"/>
        <v>0</v>
      </c>
      <c r="S155" s="373">
        <f t="shared" si="185"/>
        <v>0</v>
      </c>
      <c r="T155" s="373">
        <f t="shared" si="185"/>
        <v>0</v>
      </c>
      <c r="U155" s="373">
        <f t="shared" si="185"/>
        <v>0</v>
      </c>
      <c r="V155" s="373">
        <f t="shared" si="185"/>
        <v>0</v>
      </c>
      <c r="X155" s="376">
        <f t="shared" si="196"/>
        <v>0</v>
      </c>
      <c r="Y155" s="376">
        <f t="shared" si="197"/>
        <v>0</v>
      </c>
    </row>
    <row r="156" spans="1:25" ht="43.5" customHeight="1" x14ac:dyDescent="0.25">
      <c r="A156" s="55"/>
      <c r="C156" s="102" t="s">
        <v>320</v>
      </c>
      <c r="F156" s="321"/>
      <c r="G156" s="46"/>
      <c r="H156" s="21"/>
      <c r="I156" s="16"/>
      <c r="M156" s="389"/>
    </row>
    <row r="157" spans="1:25" ht="84" customHeight="1" x14ac:dyDescent="0.25">
      <c r="C157" s="16"/>
      <c r="E157" s="16"/>
      <c r="F157" s="458" t="s">
        <v>321</v>
      </c>
      <c r="G157" s="465"/>
      <c r="H157" s="465"/>
      <c r="I157" s="16"/>
      <c r="J157" s="371" t="s">
        <v>322</v>
      </c>
      <c r="M157" s="389"/>
    </row>
    <row r="158" spans="1:25" ht="13.5" customHeight="1" x14ac:dyDescent="0.25">
      <c r="B158" s="29"/>
      <c r="C158" s="16"/>
      <c r="D158" s="129"/>
      <c r="E158" s="97"/>
      <c r="F158" s="109" t="s">
        <v>44</v>
      </c>
      <c r="G158" s="105" t="s">
        <v>45</v>
      </c>
      <c r="H158" s="109"/>
      <c r="I158" s="16"/>
      <c r="M158" s="389"/>
    </row>
    <row r="159" spans="1:25" ht="52.8" x14ac:dyDescent="0.25">
      <c r="D159" s="107" t="str">
        <f t="shared" ref="D159:D165" ca="1" si="199">CONCATENATE($A$1,".",M159)</f>
        <v>3.114</v>
      </c>
      <c r="E159" s="224" t="s">
        <v>25</v>
      </c>
      <c r="F159" s="300" t="s">
        <v>323</v>
      </c>
      <c r="G159" s="225"/>
      <c r="H159" s="93" t="s">
        <v>47</v>
      </c>
      <c r="I159" s="16"/>
      <c r="K159" s="373">
        <f t="shared" ref="K159:K165" si="200">IF(AND(OR(E159="V1",E159="V2",E159="V3"),G159=""),1,0)</f>
        <v>1</v>
      </c>
      <c r="L159" s="373">
        <f t="shared" ref="L159:L165" si="201">IF(OR(AND(E159="V1",G159="Ei"),(AND(E159="V1",G159="Osittain"))),1,0)</f>
        <v>0</v>
      </c>
      <c r="M159" s="389">
        <f ca="1">MAX(M$14:OFFSET(M159,-1,0))+1</f>
        <v>114</v>
      </c>
      <c r="N159" s="391"/>
      <c r="O159" s="373">
        <f t="shared" ref="O159:V165" si="202">IF(AND($E159=O$2,$G159=O$3),1,0)</f>
        <v>0</v>
      </c>
      <c r="P159" s="373">
        <f t="shared" si="202"/>
        <v>0</v>
      </c>
      <c r="Q159" s="373">
        <f t="shared" si="202"/>
        <v>0</v>
      </c>
      <c r="R159" s="373">
        <f t="shared" si="202"/>
        <v>0</v>
      </c>
      <c r="S159" s="373">
        <f t="shared" si="202"/>
        <v>0</v>
      </c>
      <c r="T159" s="373">
        <f t="shared" si="202"/>
        <v>0</v>
      </c>
      <c r="U159" s="373">
        <f t="shared" si="202"/>
        <v>0</v>
      </c>
      <c r="V159" s="373">
        <f t="shared" si="202"/>
        <v>0</v>
      </c>
      <c r="X159" s="376">
        <f t="shared" ref="X159:X165" si="203">IF(E159="V2",1,0)</f>
        <v>1</v>
      </c>
      <c r="Y159" s="376">
        <f t="shared" ref="Y159:Y165" si="204">IF(E159="V3",1,0)</f>
        <v>0</v>
      </c>
    </row>
    <row r="160" spans="1:25" ht="52.8" x14ac:dyDescent="0.25">
      <c r="D160" s="107" t="str">
        <f t="shared" ref="D160" ca="1" si="205">CONCATENATE($A$1,".",M160)</f>
        <v>3.115</v>
      </c>
      <c r="E160" s="224" t="s">
        <v>25</v>
      </c>
      <c r="F160" s="300" t="s">
        <v>323</v>
      </c>
      <c r="G160" s="225"/>
      <c r="H160" s="93" t="s">
        <v>47</v>
      </c>
      <c r="I160" s="16"/>
      <c r="K160" s="373">
        <f t="shared" ref="K160" si="206">IF(AND(OR(E160="V1",E160="V2",E160="V3"),G160=""),1,0)</f>
        <v>1</v>
      </c>
      <c r="L160" s="373">
        <f t="shared" ref="L160" si="207">IF(OR(AND(E160="V1",G160="Ei"),(AND(E160="V1",G160="Osittain"))),1,0)</f>
        <v>0</v>
      </c>
      <c r="M160" s="389">
        <f ca="1">MAX(M$14:OFFSET(M160,-1,0))+1</f>
        <v>115</v>
      </c>
      <c r="N160" s="391"/>
      <c r="O160" s="373">
        <f t="shared" si="202"/>
        <v>0</v>
      </c>
      <c r="P160" s="373">
        <f t="shared" si="202"/>
        <v>0</v>
      </c>
      <c r="Q160" s="373">
        <f t="shared" si="202"/>
        <v>0</v>
      </c>
      <c r="R160" s="373">
        <f t="shared" si="202"/>
        <v>0</v>
      </c>
      <c r="S160" s="373">
        <f t="shared" si="202"/>
        <v>0</v>
      </c>
      <c r="T160" s="373">
        <f t="shared" si="202"/>
        <v>0</v>
      </c>
      <c r="U160" s="373">
        <f t="shared" si="202"/>
        <v>0</v>
      </c>
      <c r="V160" s="373">
        <f t="shared" si="202"/>
        <v>0</v>
      </c>
      <c r="X160" s="376">
        <f t="shared" ref="X160" si="208">IF(E160="V2",1,0)</f>
        <v>1</v>
      </c>
      <c r="Y160" s="376">
        <f t="shared" ref="Y160" si="209">IF(E160="V3",1,0)</f>
        <v>0</v>
      </c>
    </row>
    <row r="161" spans="2:25" ht="52.8" x14ac:dyDescent="0.25">
      <c r="D161" s="107" t="str">
        <f ca="1">CONCATENATE($A$1,".",M161)</f>
        <v>3.116</v>
      </c>
      <c r="E161" s="224" t="s">
        <v>25</v>
      </c>
      <c r="F161" s="300" t="s">
        <v>323</v>
      </c>
      <c r="G161" s="225"/>
      <c r="H161" s="93" t="s">
        <v>47</v>
      </c>
      <c r="I161" s="16"/>
      <c r="K161" s="373">
        <f>IF(AND(OR(E161="V1",E161="V2",E161="V3"),G161=""),1,0)</f>
        <v>1</v>
      </c>
      <c r="L161" s="373">
        <f>IF(OR(AND(E161="V1",G161="Ei"),(AND(E161="V1",G161="Osittain"))),1,0)</f>
        <v>0</v>
      </c>
      <c r="M161" s="389">
        <f ca="1">MAX(M$14:OFFSET(M161,-1,0))+1</f>
        <v>116</v>
      </c>
      <c r="N161" s="391"/>
      <c r="O161" s="373">
        <f t="shared" ref="O161:V164" si="210">IF(AND($E161=O$2,$G161=O$3),1,0)</f>
        <v>0</v>
      </c>
      <c r="P161" s="373">
        <f t="shared" si="210"/>
        <v>0</v>
      </c>
      <c r="Q161" s="373">
        <f t="shared" si="210"/>
        <v>0</v>
      </c>
      <c r="R161" s="373">
        <f t="shared" si="210"/>
        <v>0</v>
      </c>
      <c r="S161" s="373">
        <f t="shared" si="210"/>
        <v>0</v>
      </c>
      <c r="T161" s="373">
        <f t="shared" si="210"/>
        <v>0</v>
      </c>
      <c r="U161" s="373">
        <f t="shared" si="210"/>
        <v>0</v>
      </c>
      <c r="V161" s="373">
        <f t="shared" si="210"/>
        <v>0</v>
      </c>
      <c r="X161" s="376">
        <f>IF(E161="V2",1,0)</f>
        <v>1</v>
      </c>
      <c r="Y161" s="376">
        <f>IF(E161="V3",1,0)</f>
        <v>0</v>
      </c>
    </row>
    <row r="162" spans="2:25" ht="52.8" x14ac:dyDescent="0.25">
      <c r="D162" s="107" t="str">
        <f ca="1">CONCATENATE($A$1,".",M162)</f>
        <v>3.117</v>
      </c>
      <c r="E162" s="224" t="s">
        <v>25</v>
      </c>
      <c r="F162" s="300" t="s">
        <v>323</v>
      </c>
      <c r="G162" s="225"/>
      <c r="H162" s="93" t="s">
        <v>47</v>
      </c>
      <c r="I162" s="16"/>
      <c r="K162" s="373">
        <f>IF(AND(OR(E162="V1",E162="V2",E162="V3"),G162=""),1,0)</f>
        <v>1</v>
      </c>
      <c r="L162" s="373">
        <f>IF(OR(AND(E162="V1",G162="Ei"),(AND(E162="V1",G162="Osittain"))),1,0)</f>
        <v>0</v>
      </c>
      <c r="M162" s="389">
        <f ca="1">MAX(M$14:OFFSET(M162,-1,0))+1</f>
        <v>117</v>
      </c>
      <c r="N162" s="391"/>
      <c r="O162" s="373">
        <f t="shared" si="210"/>
        <v>0</v>
      </c>
      <c r="P162" s="373">
        <f t="shared" si="210"/>
        <v>0</v>
      </c>
      <c r="Q162" s="373">
        <f t="shared" si="210"/>
        <v>0</v>
      </c>
      <c r="R162" s="373">
        <f t="shared" si="210"/>
        <v>0</v>
      </c>
      <c r="S162" s="373">
        <f t="shared" si="210"/>
        <v>0</v>
      </c>
      <c r="T162" s="373">
        <f t="shared" si="210"/>
        <v>0</v>
      </c>
      <c r="U162" s="373">
        <f t="shared" si="210"/>
        <v>0</v>
      </c>
      <c r="V162" s="373">
        <f t="shared" si="210"/>
        <v>0</v>
      </c>
      <c r="X162" s="376">
        <f>IF(E162="V2",1,0)</f>
        <v>1</v>
      </c>
      <c r="Y162" s="376">
        <f>IF(E162="V3",1,0)</f>
        <v>0</v>
      </c>
    </row>
    <row r="163" spans="2:25" ht="52.8" x14ac:dyDescent="0.25">
      <c r="D163" s="107" t="str">
        <f ca="1">CONCATENATE($A$1,".",M163)</f>
        <v>3.118</v>
      </c>
      <c r="E163" s="224" t="s">
        <v>25</v>
      </c>
      <c r="F163" s="300" t="s">
        <v>323</v>
      </c>
      <c r="G163" s="225"/>
      <c r="H163" s="93" t="s">
        <v>47</v>
      </c>
      <c r="I163" s="16"/>
      <c r="K163" s="373">
        <f>IF(AND(OR(E163="V1",E163="V2",E163="V3"),G163=""),1,0)</f>
        <v>1</v>
      </c>
      <c r="L163" s="373">
        <f>IF(OR(AND(E163="V1",G163="Ei"),(AND(E163="V1",G163="Osittain"))),1,0)</f>
        <v>0</v>
      </c>
      <c r="M163" s="389">
        <f ca="1">MAX(M$14:OFFSET(M163,-1,0))+1</f>
        <v>118</v>
      </c>
      <c r="N163" s="391"/>
      <c r="O163" s="373">
        <f t="shared" si="210"/>
        <v>0</v>
      </c>
      <c r="P163" s="373">
        <f t="shared" si="210"/>
        <v>0</v>
      </c>
      <c r="Q163" s="373">
        <f t="shared" si="210"/>
        <v>0</v>
      </c>
      <c r="R163" s="373">
        <f t="shared" si="210"/>
        <v>0</v>
      </c>
      <c r="S163" s="373">
        <f t="shared" si="210"/>
        <v>0</v>
      </c>
      <c r="T163" s="373">
        <f t="shared" si="210"/>
        <v>0</v>
      </c>
      <c r="U163" s="373">
        <f t="shared" si="210"/>
        <v>0</v>
      </c>
      <c r="V163" s="373">
        <f t="shared" si="210"/>
        <v>0</v>
      </c>
      <c r="X163" s="376">
        <f>IF(E163="V2",1,0)</f>
        <v>1</v>
      </c>
      <c r="Y163" s="376">
        <f>IF(E163="V3",1,0)</f>
        <v>0</v>
      </c>
    </row>
    <row r="164" spans="2:25" ht="52.8" x14ac:dyDescent="0.25">
      <c r="D164" s="107" t="str">
        <f ca="1">CONCATENATE($A$1,".",M164)</f>
        <v>3.119</v>
      </c>
      <c r="E164" s="224" t="s">
        <v>25</v>
      </c>
      <c r="F164" s="300" t="s">
        <v>323</v>
      </c>
      <c r="G164" s="225"/>
      <c r="H164" s="93" t="s">
        <v>47</v>
      </c>
      <c r="I164" s="16"/>
      <c r="K164" s="373">
        <f>IF(AND(OR(E164="V1",E164="V2",E164="V3"),G164=""),1,0)</f>
        <v>1</v>
      </c>
      <c r="L164" s="373">
        <f>IF(OR(AND(E164="V1",G164="Ei"),(AND(E164="V1",G164="Osittain"))),1,0)</f>
        <v>0</v>
      </c>
      <c r="M164" s="389">
        <f ca="1">MAX(M$14:OFFSET(M164,-1,0))+1</f>
        <v>119</v>
      </c>
      <c r="N164" s="391"/>
      <c r="O164" s="373">
        <f t="shared" si="210"/>
        <v>0</v>
      </c>
      <c r="P164" s="373">
        <f t="shared" si="210"/>
        <v>0</v>
      </c>
      <c r="Q164" s="373">
        <f t="shared" si="210"/>
        <v>0</v>
      </c>
      <c r="R164" s="373">
        <f t="shared" si="210"/>
        <v>0</v>
      </c>
      <c r="S164" s="373">
        <f t="shared" si="210"/>
        <v>0</v>
      </c>
      <c r="T164" s="373">
        <f t="shared" si="210"/>
        <v>0</v>
      </c>
      <c r="U164" s="373">
        <f t="shared" si="210"/>
        <v>0</v>
      </c>
      <c r="V164" s="373">
        <f t="shared" si="210"/>
        <v>0</v>
      </c>
      <c r="X164" s="376">
        <f>IF(E164="V2",1,0)</f>
        <v>1</v>
      </c>
      <c r="Y164" s="376">
        <f>IF(E164="V3",1,0)</f>
        <v>0</v>
      </c>
    </row>
    <row r="165" spans="2:25" ht="52.8" x14ac:dyDescent="0.25">
      <c r="D165" s="107" t="str">
        <f t="shared" ca="1" si="199"/>
        <v>3.120</v>
      </c>
      <c r="E165" s="224" t="s">
        <v>25</v>
      </c>
      <c r="F165" s="300" t="s">
        <v>323</v>
      </c>
      <c r="G165" s="225"/>
      <c r="H165" s="93" t="s">
        <v>47</v>
      </c>
      <c r="I165" s="16"/>
      <c r="K165" s="373">
        <f t="shared" si="200"/>
        <v>1</v>
      </c>
      <c r="L165" s="373">
        <f t="shared" si="201"/>
        <v>0</v>
      </c>
      <c r="M165" s="389">
        <f ca="1">MAX(M$14:OFFSET(M165,-1,0))+1</f>
        <v>120</v>
      </c>
      <c r="N165" s="391"/>
      <c r="O165" s="373">
        <f t="shared" si="202"/>
        <v>0</v>
      </c>
      <c r="P165" s="373">
        <f t="shared" si="202"/>
        <v>0</v>
      </c>
      <c r="Q165" s="373">
        <f t="shared" si="202"/>
        <v>0</v>
      </c>
      <c r="R165" s="373">
        <f t="shared" si="202"/>
        <v>0</v>
      </c>
      <c r="S165" s="373">
        <f t="shared" si="202"/>
        <v>0</v>
      </c>
      <c r="T165" s="373">
        <f t="shared" si="202"/>
        <v>0</v>
      </c>
      <c r="U165" s="373">
        <f t="shared" si="202"/>
        <v>0</v>
      </c>
      <c r="V165" s="373">
        <f t="shared" si="202"/>
        <v>0</v>
      </c>
      <c r="X165" s="376">
        <f t="shared" si="203"/>
        <v>1</v>
      </c>
      <c r="Y165" s="376">
        <f t="shared" si="204"/>
        <v>0</v>
      </c>
    </row>
    <row r="166" spans="2:25" ht="13.5" customHeight="1" x14ac:dyDescent="0.25">
      <c r="B166" s="29"/>
      <c r="C166" s="16"/>
      <c r="D166" s="129"/>
      <c r="E166" s="97"/>
      <c r="F166" s="109"/>
      <c r="G166" s="105"/>
      <c r="H166" s="109"/>
      <c r="I166" s="16"/>
      <c r="M166" s="389"/>
    </row>
    <row r="167" spans="2:25" s="187" customFormat="1" ht="13.8" x14ac:dyDescent="0.25">
      <c r="B167" s="190"/>
      <c r="C167" s="191"/>
      <c r="D167" s="480" t="s">
        <v>149</v>
      </c>
      <c r="E167" s="480"/>
      <c r="F167" s="480"/>
      <c r="G167" s="480"/>
      <c r="H167" s="480"/>
      <c r="I167" s="480"/>
      <c r="J167" s="480"/>
      <c r="K167" s="480"/>
      <c r="L167" s="480"/>
      <c r="M167" s="480"/>
      <c r="N167" s="480"/>
      <c r="O167" s="480"/>
      <c r="P167" s="392"/>
      <c r="Q167" s="393"/>
      <c r="R167" s="392"/>
      <c r="S167" s="392"/>
      <c r="T167" s="392"/>
      <c r="U167" s="392"/>
      <c r="V167" s="392"/>
      <c r="W167" s="394"/>
      <c r="X167" s="395" t="s">
        <v>150</v>
      </c>
      <c r="Y167" s="395" t="s">
        <v>151</v>
      </c>
    </row>
    <row r="168" spans="2:25" x14ac:dyDescent="0.3">
      <c r="F168" s="53"/>
      <c r="G168" s="54"/>
      <c r="O168" s="373">
        <f t="shared" ref="O168:V168" si="211">SUM(O6:O167)</f>
        <v>0</v>
      </c>
      <c r="P168" s="373">
        <f t="shared" si="211"/>
        <v>0</v>
      </c>
      <c r="Q168" s="373">
        <f t="shared" si="211"/>
        <v>0</v>
      </c>
      <c r="R168" s="373">
        <f t="shared" si="211"/>
        <v>0</v>
      </c>
      <c r="S168" s="373">
        <f t="shared" si="211"/>
        <v>0</v>
      </c>
      <c r="T168" s="373">
        <f t="shared" si="211"/>
        <v>0</v>
      </c>
      <c r="U168" s="373">
        <f t="shared" si="211"/>
        <v>0</v>
      </c>
      <c r="V168" s="373">
        <f t="shared" si="211"/>
        <v>0</v>
      </c>
      <c r="X168" s="376">
        <f>SUM(X6:X165)</f>
        <v>42</v>
      </c>
      <c r="Y168" s="376">
        <f>SUM(Y6:Y165)</f>
        <v>5</v>
      </c>
    </row>
    <row r="169" spans="2:25" ht="13.8" x14ac:dyDescent="0.25">
      <c r="F169" s="53"/>
      <c r="G169" s="54"/>
      <c r="H169" s="21"/>
      <c r="I169" s="21"/>
    </row>
    <row r="170" spans="2:25" ht="13.8" x14ac:dyDescent="0.25">
      <c r="F170" s="53"/>
      <c r="G170" s="54"/>
      <c r="H170" s="103"/>
      <c r="I170" s="21"/>
    </row>
    <row r="171" spans="2:25" ht="13.8" x14ac:dyDescent="0.25">
      <c r="F171" s="321"/>
      <c r="G171" s="45"/>
      <c r="H171" s="103"/>
      <c r="I171" s="21"/>
    </row>
    <row r="172" spans="2:25" ht="13.8" x14ac:dyDescent="0.25">
      <c r="F172" s="321"/>
      <c r="G172" s="45"/>
      <c r="H172" s="103"/>
      <c r="I172" s="21"/>
    </row>
    <row r="173" spans="2:25" ht="13.8" x14ac:dyDescent="0.25">
      <c r="F173" s="321"/>
      <c r="G173" s="45"/>
      <c r="H173" s="103"/>
      <c r="I173" s="21"/>
    </row>
    <row r="174" spans="2:25" ht="13.8" x14ac:dyDescent="0.25">
      <c r="F174" s="321"/>
      <c r="G174" s="45"/>
      <c r="H174" s="103"/>
      <c r="I174" s="21"/>
    </row>
    <row r="175" spans="2:25" ht="13.8" x14ac:dyDescent="0.25">
      <c r="F175" s="321"/>
      <c r="G175" s="45"/>
      <c r="H175" s="103"/>
      <c r="I175" s="21"/>
    </row>
    <row r="176" spans="2:25" ht="13.8" x14ac:dyDescent="0.25">
      <c r="F176" s="321"/>
      <c r="G176" s="45"/>
      <c r="H176" s="103"/>
      <c r="I176" s="21"/>
    </row>
    <row r="177" spans="6:9" ht="13.8" x14ac:dyDescent="0.25">
      <c r="F177" s="321"/>
      <c r="G177" s="45"/>
      <c r="H177" s="103"/>
      <c r="I177" s="21"/>
    </row>
    <row r="178" spans="6:9" ht="13.8" x14ac:dyDescent="0.25">
      <c r="F178" s="321"/>
      <c r="G178" s="45"/>
      <c r="H178" s="103"/>
      <c r="I178" s="21"/>
    </row>
    <row r="179" spans="6:9" ht="13.8" x14ac:dyDescent="0.25">
      <c r="F179" s="321"/>
      <c r="G179" s="45"/>
      <c r="H179" s="103"/>
      <c r="I179" s="21"/>
    </row>
    <row r="180" spans="6:9" ht="13.8" x14ac:dyDescent="0.25">
      <c r="F180" s="321"/>
      <c r="G180" s="45"/>
      <c r="H180" s="103"/>
      <c r="I180" s="21"/>
    </row>
    <row r="181" spans="6:9" ht="13.8" x14ac:dyDescent="0.25">
      <c r="F181" s="321"/>
      <c r="G181" s="45"/>
      <c r="H181" s="103"/>
      <c r="I181" s="21"/>
    </row>
    <row r="182" spans="6:9" ht="13.8" x14ac:dyDescent="0.25">
      <c r="F182" s="321"/>
      <c r="G182" s="45"/>
      <c r="H182" s="103"/>
      <c r="I182" s="21"/>
    </row>
    <row r="183" spans="6:9" ht="13.8" x14ac:dyDescent="0.25">
      <c r="F183" s="321"/>
      <c r="G183" s="45"/>
      <c r="H183" s="103"/>
      <c r="I183" s="21"/>
    </row>
    <row r="184" spans="6:9" ht="13.8" x14ac:dyDescent="0.25">
      <c r="F184" s="321"/>
      <c r="G184" s="45"/>
      <c r="H184" s="103"/>
      <c r="I184" s="21"/>
    </row>
    <row r="185" spans="6:9" ht="13.8" x14ac:dyDescent="0.25">
      <c r="F185" s="321"/>
      <c r="G185" s="45"/>
      <c r="H185" s="103"/>
      <c r="I185" s="21"/>
    </row>
    <row r="186" spans="6:9" ht="13.8" x14ac:dyDescent="0.25">
      <c r="F186" s="321"/>
      <c r="G186" s="45"/>
      <c r="H186" s="103"/>
      <c r="I186" s="21"/>
    </row>
    <row r="187" spans="6:9" ht="13.8" x14ac:dyDescent="0.25">
      <c r="F187" s="321"/>
      <c r="G187" s="45"/>
      <c r="H187" s="103"/>
      <c r="I187" s="21"/>
    </row>
    <row r="188" spans="6:9" ht="13.8" x14ac:dyDescent="0.25">
      <c r="F188" s="321"/>
      <c r="G188" s="45"/>
      <c r="H188" s="103"/>
      <c r="I188" s="21"/>
    </row>
    <row r="189" spans="6:9" ht="13.8" x14ac:dyDescent="0.25">
      <c r="F189" s="321"/>
      <c r="G189" s="45"/>
      <c r="H189" s="103"/>
      <c r="I189" s="21"/>
    </row>
    <row r="190" spans="6:9" ht="13.8" x14ac:dyDescent="0.25">
      <c r="F190" s="321"/>
      <c r="G190" s="45"/>
      <c r="H190" s="103"/>
      <c r="I190" s="21"/>
    </row>
    <row r="191" spans="6:9" ht="13.8" x14ac:dyDescent="0.25">
      <c r="F191" s="321"/>
      <c r="G191" s="45"/>
      <c r="H191" s="103"/>
      <c r="I191" s="21"/>
    </row>
    <row r="192" spans="6:9" ht="13.8" x14ac:dyDescent="0.25">
      <c r="F192" s="321"/>
      <c r="G192" s="45"/>
      <c r="H192" s="103"/>
      <c r="I192" s="21"/>
    </row>
    <row r="193" spans="6:9" ht="13.8" x14ac:dyDescent="0.25">
      <c r="F193" s="321"/>
      <c r="G193" s="45"/>
      <c r="H193" s="103"/>
      <c r="I193" s="21"/>
    </row>
    <row r="194" spans="6:9" ht="13.8" x14ac:dyDescent="0.25">
      <c r="F194" s="321"/>
      <c r="G194" s="45"/>
      <c r="H194" s="103"/>
      <c r="I194" s="21"/>
    </row>
    <row r="195" spans="6:9" ht="13.8" x14ac:dyDescent="0.25">
      <c r="F195" s="321"/>
      <c r="G195" s="45"/>
      <c r="H195" s="103"/>
      <c r="I195" s="21"/>
    </row>
    <row r="196" spans="6:9" ht="13.8" x14ac:dyDescent="0.25">
      <c r="F196" s="321"/>
      <c r="G196" s="45"/>
      <c r="H196" s="103"/>
      <c r="I196" s="21"/>
    </row>
    <row r="197" spans="6:9" ht="13.8" x14ac:dyDescent="0.25">
      <c r="F197" s="321"/>
      <c r="G197" s="45"/>
      <c r="H197" s="103"/>
      <c r="I197" s="21"/>
    </row>
    <row r="198" spans="6:9" ht="13.8" x14ac:dyDescent="0.25">
      <c r="F198" s="321"/>
      <c r="G198" s="45"/>
      <c r="H198" s="103"/>
      <c r="I198" s="21"/>
    </row>
    <row r="199" spans="6:9" ht="13.8" x14ac:dyDescent="0.25">
      <c r="F199" s="321"/>
      <c r="G199" s="45"/>
      <c r="H199" s="103"/>
      <c r="I199" s="21"/>
    </row>
    <row r="200" spans="6:9" ht="13.8" x14ac:dyDescent="0.25">
      <c r="F200" s="321"/>
      <c r="G200" s="45"/>
      <c r="H200" s="103"/>
      <c r="I200" s="21"/>
    </row>
    <row r="201" spans="6:9" ht="13.8" x14ac:dyDescent="0.25">
      <c r="F201" s="321"/>
      <c r="G201" s="45"/>
      <c r="H201" s="103"/>
      <c r="I201" s="21"/>
    </row>
    <row r="202" spans="6:9" ht="13.8" x14ac:dyDescent="0.25">
      <c r="F202" s="321"/>
      <c r="G202" s="45"/>
      <c r="H202" s="103"/>
      <c r="I202" s="21"/>
    </row>
    <row r="203" spans="6:9" ht="13.8" x14ac:dyDescent="0.25">
      <c r="F203" s="321"/>
      <c r="G203" s="45"/>
      <c r="H203" s="103"/>
      <c r="I203" s="21"/>
    </row>
    <row r="204" spans="6:9" ht="13.8" x14ac:dyDescent="0.25">
      <c r="F204" s="321"/>
      <c r="G204" s="45"/>
      <c r="H204" s="103"/>
      <c r="I204" s="21"/>
    </row>
    <row r="205" spans="6:9" ht="13.8" x14ac:dyDescent="0.25">
      <c r="F205" s="321"/>
      <c r="G205" s="45"/>
      <c r="H205" s="103"/>
      <c r="I205" s="21"/>
    </row>
    <row r="206" spans="6:9" ht="13.8" x14ac:dyDescent="0.25">
      <c r="F206" s="321"/>
      <c r="G206" s="45"/>
      <c r="H206" s="103"/>
      <c r="I206" s="21"/>
    </row>
    <row r="207" spans="6:9" ht="13.8" x14ac:dyDescent="0.25">
      <c r="F207" s="321"/>
      <c r="G207" s="45"/>
      <c r="H207" s="103"/>
      <c r="I207" s="21"/>
    </row>
    <row r="208" spans="6:9" ht="13.8" x14ac:dyDescent="0.25">
      <c r="F208" s="321"/>
      <c r="G208" s="45"/>
      <c r="H208" s="103"/>
      <c r="I208" s="21"/>
    </row>
    <row r="209" spans="6:9" ht="13.8" x14ac:dyDescent="0.25">
      <c r="F209" s="321"/>
      <c r="G209" s="45"/>
      <c r="H209" s="103"/>
      <c r="I209" s="21"/>
    </row>
    <row r="210" spans="6:9" ht="13.8" x14ac:dyDescent="0.25">
      <c r="F210" s="321"/>
      <c r="G210" s="45"/>
      <c r="H210" s="103"/>
      <c r="I210" s="21"/>
    </row>
    <row r="211" spans="6:9" ht="13.8" x14ac:dyDescent="0.25">
      <c r="F211" s="321"/>
      <c r="G211" s="45"/>
      <c r="H211" s="103"/>
      <c r="I211" s="21"/>
    </row>
    <row r="212" spans="6:9" ht="13.8" x14ac:dyDescent="0.25">
      <c r="F212" s="321"/>
      <c r="G212" s="45"/>
      <c r="H212" s="103"/>
      <c r="I212" s="21"/>
    </row>
    <row r="213" spans="6:9" ht="13.8" x14ac:dyDescent="0.25">
      <c r="F213" s="321"/>
      <c r="G213" s="45"/>
      <c r="H213" s="103"/>
      <c r="I213" s="21"/>
    </row>
    <row r="214" spans="6:9" ht="13.8" x14ac:dyDescent="0.25">
      <c r="F214" s="321"/>
      <c r="G214" s="45"/>
      <c r="H214" s="103"/>
      <c r="I214" s="21"/>
    </row>
    <row r="215" spans="6:9" ht="13.8" x14ac:dyDescent="0.25">
      <c r="F215" s="321"/>
      <c r="G215" s="45"/>
      <c r="H215" s="103"/>
      <c r="I215" s="21"/>
    </row>
    <row r="216" spans="6:9" ht="13.8" x14ac:dyDescent="0.25">
      <c r="F216" s="321"/>
      <c r="G216" s="45"/>
      <c r="H216" s="103"/>
      <c r="I216" s="21"/>
    </row>
    <row r="217" spans="6:9" ht="13.8" x14ac:dyDescent="0.25">
      <c r="F217" s="321"/>
      <c r="G217" s="45"/>
      <c r="H217" s="103"/>
      <c r="I217" s="21"/>
    </row>
    <row r="218" spans="6:9" ht="13.8" x14ac:dyDescent="0.25">
      <c r="F218" s="321"/>
      <c r="G218" s="45"/>
      <c r="H218" s="103"/>
      <c r="I218" s="21"/>
    </row>
    <row r="219" spans="6:9" ht="13.8" x14ac:dyDescent="0.25">
      <c r="F219" s="321"/>
      <c r="G219" s="45"/>
      <c r="H219" s="103"/>
      <c r="I219" s="21"/>
    </row>
    <row r="220" spans="6:9" ht="13.8" x14ac:dyDescent="0.25">
      <c r="F220" s="321"/>
      <c r="G220" s="45"/>
      <c r="H220" s="103"/>
      <c r="I220" s="21"/>
    </row>
    <row r="221" spans="6:9" ht="13.8" x14ac:dyDescent="0.25">
      <c r="F221" s="321"/>
      <c r="G221" s="45"/>
      <c r="H221" s="103"/>
      <c r="I221" s="21"/>
    </row>
    <row r="222" spans="6:9" ht="13.8" x14ac:dyDescent="0.25">
      <c r="F222" s="321"/>
      <c r="G222" s="45"/>
      <c r="H222" s="103"/>
      <c r="I222" s="21"/>
    </row>
    <row r="223" spans="6:9" ht="13.8" x14ac:dyDescent="0.25">
      <c r="F223" s="321"/>
      <c r="G223" s="45"/>
      <c r="H223" s="103"/>
      <c r="I223" s="21"/>
    </row>
    <row r="224" spans="6:9" ht="13.8" x14ac:dyDescent="0.25">
      <c r="F224" s="321"/>
      <c r="G224" s="45"/>
      <c r="H224" s="103"/>
      <c r="I224" s="21"/>
    </row>
    <row r="225" spans="6:9" ht="13.8" x14ac:dyDescent="0.25">
      <c r="F225" s="321"/>
      <c r="G225" s="45"/>
      <c r="H225" s="103"/>
      <c r="I225" s="21"/>
    </row>
    <row r="226" spans="6:9" ht="13.8" x14ac:dyDescent="0.25">
      <c r="F226" s="321"/>
      <c r="G226" s="45"/>
      <c r="H226" s="103"/>
      <c r="I226" s="21"/>
    </row>
    <row r="227" spans="6:9" ht="13.8" x14ac:dyDescent="0.25">
      <c r="F227" s="321"/>
      <c r="G227" s="45"/>
      <c r="H227" s="103"/>
      <c r="I227" s="21"/>
    </row>
    <row r="228" spans="6:9" ht="13.8" x14ac:dyDescent="0.25">
      <c r="F228" s="321"/>
      <c r="G228" s="45"/>
      <c r="H228" s="103"/>
      <c r="I228" s="21"/>
    </row>
    <row r="229" spans="6:9" ht="13.8" x14ac:dyDescent="0.25">
      <c r="F229" s="321"/>
      <c r="G229" s="45"/>
      <c r="H229" s="103"/>
      <c r="I229" s="21"/>
    </row>
    <row r="230" spans="6:9" ht="13.8" x14ac:dyDescent="0.25">
      <c r="F230" s="321"/>
      <c r="G230" s="45"/>
      <c r="H230" s="103"/>
      <c r="I230" s="21"/>
    </row>
    <row r="231" spans="6:9" ht="13.8" x14ac:dyDescent="0.25">
      <c r="F231" s="321"/>
      <c r="G231" s="45"/>
      <c r="H231" s="103"/>
      <c r="I231" s="21"/>
    </row>
    <row r="232" spans="6:9" ht="13.8" x14ac:dyDescent="0.25">
      <c r="F232" s="321"/>
      <c r="G232" s="45"/>
      <c r="H232" s="103"/>
      <c r="I232" s="21"/>
    </row>
    <row r="233" spans="6:9" ht="13.8" x14ac:dyDescent="0.25">
      <c r="F233" s="321"/>
      <c r="G233" s="45"/>
      <c r="H233" s="103"/>
      <c r="I233" s="21"/>
    </row>
    <row r="234" spans="6:9" ht="13.8" x14ac:dyDescent="0.25">
      <c r="F234" s="321"/>
      <c r="G234" s="45"/>
      <c r="H234" s="103"/>
      <c r="I234" s="21"/>
    </row>
    <row r="235" spans="6:9" ht="13.8" x14ac:dyDescent="0.25">
      <c r="F235" s="321"/>
      <c r="G235" s="45"/>
      <c r="H235" s="103"/>
      <c r="I235" s="21"/>
    </row>
    <row r="236" spans="6:9" ht="13.8" x14ac:dyDescent="0.25">
      <c r="F236" s="321"/>
      <c r="G236" s="45"/>
      <c r="H236" s="103"/>
      <c r="I236" s="21"/>
    </row>
    <row r="237" spans="6:9" ht="13.8" x14ac:dyDescent="0.25">
      <c r="F237" s="321"/>
      <c r="G237" s="45"/>
      <c r="H237" s="103"/>
      <c r="I237" s="21"/>
    </row>
    <row r="238" spans="6:9" ht="13.8" x14ac:dyDescent="0.25">
      <c r="F238" s="321"/>
      <c r="G238" s="45"/>
      <c r="H238" s="103"/>
      <c r="I238" s="21"/>
    </row>
    <row r="239" spans="6:9" ht="13.8" x14ac:dyDescent="0.25">
      <c r="F239" s="321"/>
      <c r="G239" s="45"/>
      <c r="H239" s="103"/>
      <c r="I239" s="21"/>
    </row>
    <row r="240" spans="6:9" ht="13.8" x14ac:dyDescent="0.25">
      <c r="F240" s="321"/>
      <c r="G240" s="45"/>
      <c r="H240" s="103"/>
      <c r="I240" s="21"/>
    </row>
    <row r="241" spans="6:9" ht="13.8" x14ac:dyDescent="0.25">
      <c r="F241" s="321"/>
      <c r="G241" s="45"/>
      <c r="H241" s="103"/>
      <c r="I241" s="21"/>
    </row>
    <row r="242" spans="6:9" ht="13.8" x14ac:dyDescent="0.25">
      <c r="F242" s="321"/>
      <c r="G242" s="45"/>
      <c r="H242" s="103"/>
      <c r="I242" s="21"/>
    </row>
    <row r="243" spans="6:9" ht="13.8" x14ac:dyDescent="0.25">
      <c r="F243" s="321"/>
      <c r="G243" s="45"/>
      <c r="H243" s="103"/>
      <c r="I243" s="21"/>
    </row>
    <row r="244" spans="6:9" ht="13.8" x14ac:dyDescent="0.25">
      <c r="F244" s="321"/>
      <c r="G244" s="45"/>
      <c r="H244" s="103"/>
      <c r="I244" s="21"/>
    </row>
    <row r="245" spans="6:9" ht="13.8" x14ac:dyDescent="0.25">
      <c r="F245" s="321"/>
      <c r="G245" s="45"/>
      <c r="H245" s="103"/>
      <c r="I245" s="21"/>
    </row>
    <row r="246" spans="6:9" ht="13.8" x14ac:dyDescent="0.25">
      <c r="F246" s="321"/>
      <c r="G246" s="45"/>
      <c r="H246" s="103"/>
      <c r="I246" s="21"/>
    </row>
    <row r="247" spans="6:9" ht="13.8" x14ac:dyDescent="0.25">
      <c r="F247" s="321"/>
      <c r="G247" s="45"/>
      <c r="H247" s="103"/>
      <c r="I247" s="21"/>
    </row>
    <row r="248" spans="6:9" ht="13.8" x14ac:dyDescent="0.25">
      <c r="F248" s="321"/>
      <c r="G248" s="45"/>
      <c r="H248" s="103"/>
      <c r="I248" s="21"/>
    </row>
    <row r="249" spans="6:9" ht="13.8" x14ac:dyDescent="0.25">
      <c r="F249" s="321"/>
      <c r="G249" s="45"/>
      <c r="H249" s="103"/>
      <c r="I249" s="21"/>
    </row>
    <row r="250" spans="6:9" ht="13.8" x14ac:dyDescent="0.25">
      <c r="F250" s="321"/>
      <c r="G250" s="45"/>
      <c r="H250" s="103"/>
      <c r="I250" s="21"/>
    </row>
    <row r="251" spans="6:9" ht="13.8" x14ac:dyDescent="0.25">
      <c r="F251" s="321"/>
      <c r="G251" s="45"/>
      <c r="H251" s="103"/>
      <c r="I251" s="21"/>
    </row>
    <row r="252" spans="6:9" ht="13.8" x14ac:dyDescent="0.25">
      <c r="F252" s="321"/>
      <c r="G252" s="45"/>
      <c r="H252" s="103"/>
      <c r="I252" s="21"/>
    </row>
    <row r="253" spans="6:9" ht="13.8" x14ac:dyDescent="0.25">
      <c r="F253" s="321"/>
      <c r="G253" s="45"/>
      <c r="H253" s="103"/>
      <c r="I253" s="21"/>
    </row>
    <row r="254" spans="6:9" ht="13.8" x14ac:dyDescent="0.25">
      <c r="F254" s="321"/>
      <c r="G254" s="45"/>
      <c r="H254" s="103"/>
      <c r="I254" s="21"/>
    </row>
    <row r="255" spans="6:9" ht="13.8" x14ac:dyDescent="0.25">
      <c r="F255" s="321"/>
      <c r="G255" s="45"/>
      <c r="H255" s="103"/>
      <c r="I255" s="21"/>
    </row>
    <row r="256" spans="6:9" ht="13.8" x14ac:dyDescent="0.25">
      <c r="F256" s="321"/>
      <c r="G256" s="45"/>
      <c r="H256" s="103"/>
      <c r="I256" s="21"/>
    </row>
    <row r="257" spans="6:9" ht="13.8" x14ac:dyDescent="0.25">
      <c r="F257" s="321"/>
      <c r="G257" s="45"/>
      <c r="H257" s="103"/>
      <c r="I257" s="21"/>
    </row>
    <row r="258" spans="6:9" ht="13.8" x14ac:dyDescent="0.25">
      <c r="F258" s="321"/>
      <c r="G258" s="45"/>
      <c r="H258" s="103"/>
      <c r="I258" s="21"/>
    </row>
    <row r="259" spans="6:9" ht="13.8" x14ac:dyDescent="0.25">
      <c r="F259" s="321"/>
      <c r="G259" s="45"/>
      <c r="H259" s="103"/>
      <c r="I259" s="21"/>
    </row>
    <row r="260" spans="6:9" ht="13.8" x14ac:dyDescent="0.25">
      <c r="F260" s="321"/>
      <c r="G260" s="45"/>
      <c r="H260" s="103"/>
      <c r="I260" s="21"/>
    </row>
    <row r="261" spans="6:9" ht="13.8" x14ac:dyDescent="0.25">
      <c r="F261" s="321"/>
      <c r="G261" s="45"/>
      <c r="H261" s="103"/>
      <c r="I261" s="21"/>
    </row>
    <row r="262" spans="6:9" ht="13.8" x14ac:dyDescent="0.25">
      <c r="F262" s="321"/>
      <c r="G262" s="45"/>
      <c r="H262" s="103"/>
      <c r="I262" s="21"/>
    </row>
    <row r="263" spans="6:9" ht="13.8" x14ac:dyDescent="0.25">
      <c r="F263" s="321"/>
      <c r="G263" s="45"/>
      <c r="H263" s="103"/>
      <c r="I263" s="21"/>
    </row>
    <row r="264" spans="6:9" ht="13.8" x14ac:dyDescent="0.25">
      <c r="F264" s="321"/>
      <c r="G264" s="45"/>
      <c r="H264" s="103"/>
      <c r="I264" s="21"/>
    </row>
    <row r="265" spans="6:9" ht="13.8" x14ac:dyDescent="0.25">
      <c r="F265" s="321"/>
      <c r="G265" s="45"/>
      <c r="H265" s="103"/>
      <c r="I265" s="21"/>
    </row>
    <row r="266" spans="6:9" ht="13.8" x14ac:dyDescent="0.25">
      <c r="F266" s="321"/>
      <c r="G266" s="45"/>
      <c r="H266" s="103"/>
      <c r="I266" s="21"/>
    </row>
    <row r="267" spans="6:9" ht="13.8" x14ac:dyDescent="0.25">
      <c r="F267" s="321"/>
      <c r="G267" s="45"/>
      <c r="H267" s="103"/>
      <c r="I267" s="21"/>
    </row>
    <row r="268" spans="6:9" ht="13.8" x14ac:dyDescent="0.25">
      <c r="F268" s="321"/>
      <c r="G268" s="45"/>
      <c r="H268" s="103"/>
      <c r="I268" s="21"/>
    </row>
    <row r="269" spans="6:9" ht="13.8" x14ac:dyDescent="0.25">
      <c r="F269" s="321"/>
      <c r="G269" s="45"/>
      <c r="H269" s="103"/>
      <c r="I269" s="21"/>
    </row>
    <row r="270" spans="6:9" ht="13.8" x14ac:dyDescent="0.25">
      <c r="F270" s="321"/>
      <c r="G270" s="45"/>
      <c r="H270" s="103"/>
      <c r="I270" s="21"/>
    </row>
    <row r="271" spans="6:9" ht="13.8" x14ac:dyDescent="0.25">
      <c r="F271" s="321"/>
      <c r="G271" s="45"/>
      <c r="H271" s="103"/>
      <c r="I271" s="21"/>
    </row>
    <row r="272" spans="6:9" ht="13.8" x14ac:dyDescent="0.25">
      <c r="F272" s="321"/>
      <c r="G272" s="45"/>
      <c r="H272" s="103"/>
      <c r="I272" s="21"/>
    </row>
    <row r="273" spans="6:9" ht="13.8" x14ac:dyDescent="0.25">
      <c r="F273" s="321"/>
      <c r="G273" s="45"/>
      <c r="H273" s="103"/>
      <c r="I273" s="21"/>
    </row>
    <row r="274" spans="6:9" ht="13.8" x14ac:dyDescent="0.25">
      <c r="F274" s="321"/>
      <c r="G274" s="45"/>
      <c r="H274" s="103"/>
      <c r="I274" s="21"/>
    </row>
    <row r="275" spans="6:9" ht="13.8" x14ac:dyDescent="0.25">
      <c r="F275" s="321"/>
      <c r="G275" s="45"/>
      <c r="H275" s="103"/>
      <c r="I275" s="21"/>
    </row>
    <row r="276" spans="6:9" ht="13.8" x14ac:dyDescent="0.25">
      <c r="F276" s="321"/>
      <c r="G276" s="45"/>
      <c r="H276" s="103"/>
      <c r="I276" s="21"/>
    </row>
    <row r="277" spans="6:9" ht="13.8" x14ac:dyDescent="0.25">
      <c r="F277" s="321"/>
      <c r="G277" s="45"/>
      <c r="H277" s="103"/>
      <c r="I277" s="21"/>
    </row>
    <row r="278" spans="6:9" ht="13.8" x14ac:dyDescent="0.25">
      <c r="F278" s="321"/>
      <c r="G278" s="45"/>
      <c r="H278" s="103"/>
      <c r="I278" s="21"/>
    </row>
    <row r="279" spans="6:9" ht="13.8" x14ac:dyDescent="0.25">
      <c r="F279" s="321"/>
      <c r="G279" s="45"/>
      <c r="H279" s="103"/>
      <c r="I279" s="21"/>
    </row>
    <row r="280" spans="6:9" ht="13.8" x14ac:dyDescent="0.25">
      <c r="F280" s="321"/>
      <c r="G280" s="45"/>
      <c r="H280" s="103"/>
      <c r="I280" s="21"/>
    </row>
    <row r="281" spans="6:9" ht="13.8" x14ac:dyDescent="0.25">
      <c r="F281" s="321"/>
      <c r="G281" s="45"/>
      <c r="H281" s="103"/>
      <c r="I281" s="21"/>
    </row>
    <row r="282" spans="6:9" ht="13.8" x14ac:dyDescent="0.25">
      <c r="F282" s="321"/>
      <c r="G282" s="45"/>
      <c r="H282" s="103"/>
      <c r="I282" s="21"/>
    </row>
    <row r="283" spans="6:9" ht="13.8" x14ac:dyDescent="0.25">
      <c r="F283" s="321"/>
      <c r="G283" s="45"/>
      <c r="H283" s="103"/>
      <c r="I283" s="21"/>
    </row>
    <row r="284" spans="6:9" ht="13.8" x14ac:dyDescent="0.25">
      <c r="F284" s="321"/>
      <c r="G284" s="45"/>
      <c r="H284" s="103"/>
      <c r="I284" s="21"/>
    </row>
    <row r="285" spans="6:9" ht="13.8" x14ac:dyDescent="0.25">
      <c r="F285" s="321"/>
      <c r="G285" s="45"/>
      <c r="H285" s="103"/>
      <c r="I285" s="21"/>
    </row>
    <row r="286" spans="6:9" ht="13.8" x14ac:dyDescent="0.25">
      <c r="F286" s="321"/>
      <c r="G286" s="45"/>
      <c r="H286" s="103"/>
      <c r="I286" s="21"/>
    </row>
    <row r="287" spans="6:9" ht="13.8" x14ac:dyDescent="0.25">
      <c r="F287" s="321"/>
      <c r="G287" s="45"/>
      <c r="H287" s="103"/>
      <c r="I287" s="21"/>
    </row>
    <row r="288" spans="6:9" ht="13.8" x14ac:dyDescent="0.25">
      <c r="F288" s="321"/>
      <c r="G288" s="45"/>
      <c r="H288" s="103"/>
      <c r="I288" s="21"/>
    </row>
    <row r="289" spans="6:9" ht="13.8" x14ac:dyDescent="0.25">
      <c r="F289" s="321"/>
      <c r="G289" s="45"/>
      <c r="H289" s="103"/>
      <c r="I289" s="21"/>
    </row>
    <row r="290" spans="6:9" ht="13.8" x14ac:dyDescent="0.25">
      <c r="F290" s="321"/>
      <c r="G290" s="45"/>
      <c r="H290" s="103"/>
      <c r="I290" s="21"/>
    </row>
    <row r="291" spans="6:9" ht="13.8" x14ac:dyDescent="0.25">
      <c r="F291" s="321"/>
      <c r="G291" s="45"/>
      <c r="H291" s="103"/>
      <c r="I291" s="21"/>
    </row>
    <row r="292" spans="6:9" ht="13.8" x14ac:dyDescent="0.25">
      <c r="F292" s="321"/>
      <c r="G292" s="45"/>
      <c r="H292" s="103"/>
      <c r="I292" s="21"/>
    </row>
    <row r="293" spans="6:9" ht="13.8" x14ac:dyDescent="0.25">
      <c r="F293" s="321"/>
      <c r="G293" s="45"/>
      <c r="H293" s="103"/>
      <c r="I293" s="21"/>
    </row>
    <row r="294" spans="6:9" ht="13.8" x14ac:dyDescent="0.25">
      <c r="F294" s="321"/>
      <c r="G294" s="45"/>
      <c r="H294" s="103"/>
      <c r="I294" s="21"/>
    </row>
    <row r="295" spans="6:9" ht="13.8" x14ac:dyDescent="0.25">
      <c r="F295" s="321"/>
      <c r="G295" s="45"/>
      <c r="H295" s="103"/>
      <c r="I295" s="21"/>
    </row>
    <row r="296" spans="6:9" ht="13.8" x14ac:dyDescent="0.25">
      <c r="F296" s="321"/>
      <c r="G296" s="45"/>
      <c r="H296" s="103"/>
      <c r="I296" s="21"/>
    </row>
    <row r="297" spans="6:9" ht="13.8" x14ac:dyDescent="0.25">
      <c r="F297" s="321"/>
      <c r="G297" s="45"/>
      <c r="H297" s="103"/>
      <c r="I297" s="21"/>
    </row>
    <row r="298" spans="6:9" ht="13.8" x14ac:dyDescent="0.25">
      <c r="F298" s="321"/>
      <c r="G298" s="45"/>
      <c r="H298" s="103"/>
      <c r="I298" s="21"/>
    </row>
    <row r="299" spans="6:9" ht="13.8" x14ac:dyDescent="0.25">
      <c r="F299" s="321"/>
      <c r="G299" s="45"/>
      <c r="H299" s="103"/>
      <c r="I299" s="21"/>
    </row>
    <row r="300" spans="6:9" ht="13.8" x14ac:dyDescent="0.25">
      <c r="F300" s="321"/>
      <c r="G300" s="45"/>
      <c r="H300" s="103"/>
      <c r="I300" s="21"/>
    </row>
    <row r="301" spans="6:9" ht="13.8" x14ac:dyDescent="0.25">
      <c r="F301" s="321"/>
      <c r="G301" s="45"/>
      <c r="H301" s="103"/>
      <c r="I301" s="21"/>
    </row>
    <row r="302" spans="6:9" ht="13.8" x14ac:dyDescent="0.25">
      <c r="F302" s="321"/>
      <c r="G302" s="45"/>
      <c r="H302" s="103"/>
      <c r="I302" s="21"/>
    </row>
    <row r="303" spans="6:9" ht="13.8" x14ac:dyDescent="0.25">
      <c r="F303" s="321"/>
      <c r="G303" s="45"/>
      <c r="H303" s="103"/>
      <c r="I303" s="21"/>
    </row>
    <row r="304" spans="6:9" ht="13.8" x14ac:dyDescent="0.25">
      <c r="F304" s="321"/>
      <c r="G304" s="45"/>
      <c r="H304" s="103"/>
      <c r="I304" s="21"/>
    </row>
    <row r="305" spans="6:9" ht="13.8" x14ac:dyDescent="0.25">
      <c r="F305" s="321"/>
      <c r="G305" s="45"/>
      <c r="H305" s="103"/>
      <c r="I305" s="21"/>
    </row>
    <row r="306" spans="6:9" ht="13.8" x14ac:dyDescent="0.25">
      <c r="F306" s="321"/>
      <c r="G306" s="45"/>
      <c r="H306" s="103"/>
      <c r="I306" s="21"/>
    </row>
    <row r="307" spans="6:9" ht="13.8" x14ac:dyDescent="0.25">
      <c r="F307" s="321"/>
      <c r="G307" s="45"/>
      <c r="H307" s="103"/>
      <c r="I307" s="21"/>
    </row>
    <row r="308" spans="6:9" ht="13.8" x14ac:dyDescent="0.25">
      <c r="F308" s="321"/>
      <c r="G308" s="45"/>
      <c r="H308" s="103"/>
      <c r="I308" s="21"/>
    </row>
    <row r="309" spans="6:9" ht="13.8" x14ac:dyDescent="0.25">
      <c r="F309" s="321"/>
      <c r="G309" s="45"/>
      <c r="H309" s="103"/>
      <c r="I309" s="21"/>
    </row>
    <row r="310" spans="6:9" ht="13.8" x14ac:dyDescent="0.25">
      <c r="F310" s="321"/>
      <c r="G310" s="45"/>
      <c r="H310" s="103"/>
      <c r="I310" s="21"/>
    </row>
    <row r="311" spans="6:9" ht="13.8" x14ac:dyDescent="0.25">
      <c r="F311" s="321"/>
      <c r="G311" s="45"/>
      <c r="H311" s="103"/>
      <c r="I311" s="21"/>
    </row>
    <row r="312" spans="6:9" ht="13.8" x14ac:dyDescent="0.25">
      <c r="F312" s="321"/>
      <c r="G312" s="45"/>
      <c r="H312" s="103"/>
      <c r="I312" s="21"/>
    </row>
    <row r="313" spans="6:9" ht="13.8" x14ac:dyDescent="0.25">
      <c r="F313" s="321"/>
      <c r="G313" s="45"/>
      <c r="H313" s="103"/>
      <c r="I313" s="21"/>
    </row>
    <row r="314" spans="6:9" ht="13.8" x14ac:dyDescent="0.25">
      <c r="F314" s="321"/>
      <c r="G314" s="45"/>
      <c r="H314" s="103"/>
      <c r="I314" s="21"/>
    </row>
    <row r="315" spans="6:9" ht="13.8" x14ac:dyDescent="0.25">
      <c r="F315" s="321"/>
      <c r="G315" s="45"/>
      <c r="H315" s="103"/>
      <c r="I315" s="21"/>
    </row>
    <row r="316" spans="6:9" ht="13.8" x14ac:dyDescent="0.25">
      <c r="F316" s="321"/>
      <c r="G316" s="45"/>
      <c r="H316" s="103"/>
      <c r="I316" s="21"/>
    </row>
    <row r="317" spans="6:9" ht="13.8" x14ac:dyDescent="0.25">
      <c r="F317" s="321"/>
      <c r="G317" s="45"/>
      <c r="H317" s="103"/>
      <c r="I317" s="21"/>
    </row>
    <row r="318" spans="6:9" ht="13.8" x14ac:dyDescent="0.25">
      <c r="F318" s="321"/>
      <c r="G318" s="45"/>
      <c r="H318" s="103"/>
      <c r="I318" s="21"/>
    </row>
    <row r="319" spans="6:9" ht="13.8" x14ac:dyDescent="0.25">
      <c r="F319" s="321"/>
      <c r="G319" s="45"/>
      <c r="H319" s="103"/>
      <c r="I319" s="21"/>
    </row>
    <row r="320" spans="6:9" ht="13.8" x14ac:dyDescent="0.25">
      <c r="F320" s="321"/>
      <c r="G320" s="45"/>
      <c r="H320" s="103"/>
      <c r="I320" s="21"/>
    </row>
    <row r="321" spans="6:9" ht="13.8" x14ac:dyDescent="0.25">
      <c r="F321" s="321"/>
      <c r="G321" s="45"/>
      <c r="H321" s="103"/>
      <c r="I321" s="21"/>
    </row>
    <row r="322" spans="6:9" ht="13.8" x14ac:dyDescent="0.25">
      <c r="F322" s="321"/>
      <c r="G322" s="45"/>
      <c r="H322" s="103"/>
      <c r="I322" s="21"/>
    </row>
    <row r="323" spans="6:9" ht="13.8" x14ac:dyDescent="0.25">
      <c r="F323" s="321"/>
      <c r="G323" s="45"/>
      <c r="H323" s="103"/>
      <c r="I323" s="21"/>
    </row>
    <row r="324" spans="6:9" ht="13.8" x14ac:dyDescent="0.25">
      <c r="F324" s="321"/>
      <c r="G324" s="45"/>
      <c r="H324" s="103"/>
      <c r="I324" s="21"/>
    </row>
    <row r="325" spans="6:9" ht="13.8" x14ac:dyDescent="0.25">
      <c r="F325" s="321"/>
      <c r="G325" s="45"/>
      <c r="H325" s="103"/>
      <c r="I325" s="21"/>
    </row>
    <row r="326" spans="6:9" ht="13.8" x14ac:dyDescent="0.25">
      <c r="F326" s="321"/>
      <c r="G326" s="45"/>
      <c r="H326" s="103"/>
      <c r="I326" s="21"/>
    </row>
    <row r="327" spans="6:9" ht="13.8" x14ac:dyDescent="0.25">
      <c r="F327" s="321"/>
      <c r="G327" s="45"/>
      <c r="H327" s="103"/>
      <c r="I327" s="21"/>
    </row>
    <row r="328" spans="6:9" ht="13.8" x14ac:dyDescent="0.25">
      <c r="F328" s="321"/>
      <c r="G328" s="45"/>
      <c r="H328" s="103"/>
      <c r="I328" s="21"/>
    </row>
    <row r="329" spans="6:9" ht="13.8" x14ac:dyDescent="0.25">
      <c r="F329" s="321"/>
      <c r="G329" s="45"/>
      <c r="H329" s="103"/>
      <c r="I329" s="21"/>
    </row>
    <row r="330" spans="6:9" ht="13.8" x14ac:dyDescent="0.25">
      <c r="F330" s="321"/>
      <c r="G330" s="45"/>
      <c r="H330" s="103"/>
      <c r="I330" s="21"/>
    </row>
    <row r="331" spans="6:9" ht="13.8" x14ac:dyDescent="0.25">
      <c r="F331" s="321"/>
      <c r="G331" s="45"/>
      <c r="H331" s="103"/>
      <c r="I331" s="21"/>
    </row>
    <row r="332" spans="6:9" ht="13.8" x14ac:dyDescent="0.25">
      <c r="F332" s="321"/>
      <c r="G332" s="45"/>
      <c r="H332" s="103"/>
      <c r="I332" s="21"/>
    </row>
    <row r="333" spans="6:9" ht="13.8" x14ac:dyDescent="0.25">
      <c r="F333" s="321"/>
      <c r="G333" s="45"/>
      <c r="H333" s="103"/>
      <c r="I333" s="21"/>
    </row>
    <row r="334" spans="6:9" ht="13.8" x14ac:dyDescent="0.25">
      <c r="F334" s="321"/>
      <c r="G334" s="45"/>
      <c r="H334" s="103"/>
      <c r="I334" s="21"/>
    </row>
    <row r="335" spans="6:9" ht="13.8" x14ac:dyDescent="0.25">
      <c r="F335" s="321"/>
      <c r="G335" s="45"/>
      <c r="H335" s="103"/>
      <c r="I335" s="21"/>
    </row>
    <row r="336" spans="6:9" ht="13.8" x14ac:dyDescent="0.25">
      <c r="F336" s="321"/>
      <c r="G336" s="45"/>
      <c r="H336" s="103"/>
      <c r="I336" s="21"/>
    </row>
    <row r="337" spans="6:9" ht="13.8" x14ac:dyDescent="0.25">
      <c r="F337" s="321"/>
      <c r="G337" s="45"/>
      <c r="H337" s="103"/>
      <c r="I337" s="21"/>
    </row>
    <row r="338" spans="6:9" ht="13.8" x14ac:dyDescent="0.25">
      <c r="F338" s="321"/>
      <c r="G338" s="45"/>
      <c r="H338" s="103"/>
      <c r="I338" s="21"/>
    </row>
    <row r="339" spans="6:9" ht="13.8" x14ac:dyDescent="0.25">
      <c r="F339" s="321"/>
      <c r="G339" s="45"/>
      <c r="H339" s="103"/>
      <c r="I339" s="21"/>
    </row>
    <row r="340" spans="6:9" ht="13.8" x14ac:dyDescent="0.25">
      <c r="F340" s="321"/>
      <c r="G340" s="45"/>
      <c r="H340" s="103"/>
      <c r="I340" s="21"/>
    </row>
    <row r="341" spans="6:9" ht="13.8" x14ac:dyDescent="0.25">
      <c r="F341" s="321"/>
      <c r="G341" s="45"/>
      <c r="H341" s="103"/>
      <c r="I341" s="21"/>
    </row>
    <row r="342" spans="6:9" ht="13.8" x14ac:dyDescent="0.25">
      <c r="F342" s="321"/>
      <c r="G342" s="45"/>
      <c r="H342" s="103"/>
      <c r="I342" s="21"/>
    </row>
    <row r="343" spans="6:9" ht="13.8" x14ac:dyDescent="0.25">
      <c r="F343" s="321"/>
      <c r="G343" s="45"/>
      <c r="H343" s="103"/>
      <c r="I343" s="21"/>
    </row>
    <row r="344" spans="6:9" ht="13.8" x14ac:dyDescent="0.25">
      <c r="F344" s="321"/>
      <c r="G344" s="45"/>
      <c r="H344" s="103"/>
      <c r="I344" s="21"/>
    </row>
    <row r="345" spans="6:9" ht="13.8" x14ac:dyDescent="0.25">
      <c r="F345" s="321"/>
      <c r="G345" s="45"/>
      <c r="H345" s="103"/>
      <c r="I345" s="21"/>
    </row>
    <row r="346" spans="6:9" ht="13.8" x14ac:dyDescent="0.25">
      <c r="F346" s="321"/>
      <c r="G346" s="45"/>
      <c r="H346" s="103"/>
      <c r="I346" s="21"/>
    </row>
    <row r="347" spans="6:9" ht="13.8" x14ac:dyDescent="0.25">
      <c r="F347" s="321"/>
      <c r="G347" s="45"/>
      <c r="H347" s="103"/>
      <c r="I347" s="21"/>
    </row>
    <row r="348" spans="6:9" ht="13.8" x14ac:dyDescent="0.25">
      <c r="F348" s="321"/>
      <c r="G348" s="45"/>
      <c r="H348" s="103"/>
      <c r="I348" s="21"/>
    </row>
    <row r="349" spans="6:9" ht="13.8" x14ac:dyDescent="0.25">
      <c r="F349" s="321"/>
      <c r="G349" s="45"/>
      <c r="H349" s="103"/>
      <c r="I349" s="21"/>
    </row>
    <row r="350" spans="6:9" ht="13.8" x14ac:dyDescent="0.25">
      <c r="F350" s="321"/>
      <c r="G350" s="45"/>
      <c r="H350" s="103"/>
      <c r="I350" s="21"/>
    </row>
    <row r="351" spans="6:9" ht="13.8" x14ac:dyDescent="0.25">
      <c r="F351" s="321"/>
      <c r="G351" s="45"/>
      <c r="H351" s="103"/>
      <c r="I351" s="21"/>
    </row>
    <row r="352" spans="6:9" ht="13.8" x14ac:dyDescent="0.25">
      <c r="F352" s="321"/>
      <c r="G352" s="45"/>
      <c r="H352" s="103"/>
      <c r="I352" s="21"/>
    </row>
    <row r="353" spans="6:9" ht="13.8" x14ac:dyDescent="0.25">
      <c r="F353" s="321"/>
      <c r="G353" s="45"/>
      <c r="H353" s="103"/>
      <c r="I353" s="21"/>
    </row>
    <row r="354" spans="6:9" ht="13.8" x14ac:dyDescent="0.25">
      <c r="F354" s="321"/>
      <c r="G354" s="45"/>
      <c r="H354" s="103"/>
      <c r="I354" s="21"/>
    </row>
    <row r="355" spans="6:9" ht="13.8" x14ac:dyDescent="0.25">
      <c r="F355" s="321"/>
      <c r="G355" s="45"/>
      <c r="H355" s="103"/>
      <c r="I355" s="21"/>
    </row>
    <row r="356" spans="6:9" ht="13.8" x14ac:dyDescent="0.25">
      <c r="F356" s="321"/>
      <c r="G356" s="45"/>
      <c r="H356" s="103"/>
      <c r="I356" s="21"/>
    </row>
    <row r="357" spans="6:9" ht="13.8" x14ac:dyDescent="0.25">
      <c r="F357" s="321"/>
      <c r="G357" s="45"/>
      <c r="H357" s="103"/>
      <c r="I357" s="21"/>
    </row>
    <row r="358" spans="6:9" ht="13.8" x14ac:dyDescent="0.25">
      <c r="F358" s="321"/>
      <c r="G358" s="45"/>
      <c r="H358" s="103"/>
      <c r="I358" s="21"/>
    </row>
    <row r="359" spans="6:9" ht="13.8" x14ac:dyDescent="0.25">
      <c r="F359" s="321"/>
      <c r="G359" s="45"/>
      <c r="H359" s="103"/>
      <c r="I359" s="21"/>
    </row>
    <row r="360" spans="6:9" ht="13.8" x14ac:dyDescent="0.25">
      <c r="F360" s="321"/>
      <c r="G360" s="45"/>
      <c r="H360" s="103"/>
      <c r="I360" s="21"/>
    </row>
    <row r="361" spans="6:9" ht="13.8" x14ac:dyDescent="0.25">
      <c r="F361" s="321"/>
      <c r="G361" s="45"/>
      <c r="H361" s="103"/>
      <c r="I361" s="21"/>
    </row>
    <row r="362" spans="6:9" ht="13.8" x14ac:dyDescent="0.25">
      <c r="F362" s="321"/>
      <c r="G362" s="45"/>
      <c r="H362" s="103"/>
      <c r="I362" s="21"/>
    </row>
    <row r="363" spans="6:9" ht="13.8" x14ac:dyDescent="0.25">
      <c r="F363" s="321"/>
      <c r="G363" s="45"/>
      <c r="H363" s="103"/>
      <c r="I363" s="21"/>
    </row>
    <row r="364" spans="6:9" ht="13.8" x14ac:dyDescent="0.25">
      <c r="F364" s="321"/>
      <c r="G364" s="45"/>
      <c r="H364" s="103"/>
      <c r="I364" s="21"/>
    </row>
    <row r="365" spans="6:9" ht="13.8" x14ac:dyDescent="0.25">
      <c r="F365" s="321"/>
      <c r="G365" s="45"/>
      <c r="H365" s="103"/>
      <c r="I365" s="21"/>
    </row>
    <row r="366" spans="6:9" ht="13.8" x14ac:dyDescent="0.25">
      <c r="F366" s="321"/>
      <c r="G366" s="45"/>
      <c r="H366" s="103"/>
      <c r="I366" s="21"/>
    </row>
    <row r="367" spans="6:9" ht="13.8" x14ac:dyDescent="0.25">
      <c r="F367" s="321"/>
      <c r="G367" s="45"/>
      <c r="H367" s="103"/>
      <c r="I367" s="21"/>
    </row>
    <row r="368" spans="6:9" ht="13.8" x14ac:dyDescent="0.25">
      <c r="F368" s="321"/>
      <c r="G368" s="45"/>
      <c r="H368" s="103"/>
      <c r="I368" s="21"/>
    </row>
    <row r="369" spans="6:9" ht="13.8" x14ac:dyDescent="0.25">
      <c r="F369" s="321"/>
      <c r="G369" s="45"/>
      <c r="H369" s="103"/>
      <c r="I369" s="21"/>
    </row>
    <row r="370" spans="6:9" ht="13.8" x14ac:dyDescent="0.25">
      <c r="F370" s="321"/>
      <c r="G370" s="45"/>
      <c r="H370" s="103"/>
      <c r="I370" s="21"/>
    </row>
    <row r="371" spans="6:9" ht="13.8" x14ac:dyDescent="0.25">
      <c r="F371" s="321"/>
      <c r="G371" s="45"/>
      <c r="H371" s="103"/>
      <c r="I371" s="21"/>
    </row>
    <row r="372" spans="6:9" ht="13.8" x14ac:dyDescent="0.25">
      <c r="F372" s="321"/>
      <c r="G372" s="45"/>
      <c r="H372" s="103"/>
      <c r="I372" s="21"/>
    </row>
    <row r="373" spans="6:9" ht="13.8" x14ac:dyDescent="0.25">
      <c r="F373" s="321"/>
      <c r="G373" s="45"/>
      <c r="H373" s="103"/>
      <c r="I373" s="21"/>
    </row>
    <row r="374" spans="6:9" ht="13.8" x14ac:dyDescent="0.25">
      <c r="F374" s="321"/>
      <c r="G374" s="45"/>
      <c r="H374" s="103"/>
      <c r="I374" s="21"/>
    </row>
    <row r="375" spans="6:9" ht="13.8" x14ac:dyDescent="0.25">
      <c r="F375" s="321"/>
      <c r="G375" s="45"/>
      <c r="H375" s="103"/>
      <c r="I375" s="21"/>
    </row>
    <row r="376" spans="6:9" ht="13.8" x14ac:dyDescent="0.25">
      <c r="F376" s="321"/>
      <c r="G376" s="45"/>
      <c r="H376" s="103"/>
      <c r="I376" s="21"/>
    </row>
    <row r="377" spans="6:9" ht="13.8" x14ac:dyDescent="0.25">
      <c r="F377" s="321"/>
      <c r="G377" s="45"/>
      <c r="H377" s="103"/>
      <c r="I377" s="21"/>
    </row>
    <row r="378" spans="6:9" ht="13.8" x14ac:dyDescent="0.25">
      <c r="F378" s="321"/>
      <c r="G378" s="45"/>
      <c r="H378" s="103"/>
      <c r="I378" s="21"/>
    </row>
    <row r="379" spans="6:9" ht="13.8" x14ac:dyDescent="0.25">
      <c r="F379" s="321"/>
      <c r="G379" s="45"/>
      <c r="H379" s="103"/>
      <c r="I379" s="21"/>
    </row>
    <row r="380" spans="6:9" ht="13.8" x14ac:dyDescent="0.25">
      <c r="F380" s="321"/>
      <c r="G380" s="45"/>
      <c r="H380" s="103"/>
      <c r="I380" s="21"/>
    </row>
    <row r="381" spans="6:9" ht="13.8" x14ac:dyDescent="0.25">
      <c r="F381" s="321"/>
      <c r="G381" s="45"/>
      <c r="H381" s="103"/>
      <c r="I381" s="21"/>
    </row>
    <row r="382" spans="6:9" ht="13.8" x14ac:dyDescent="0.25">
      <c r="F382" s="321"/>
      <c r="G382" s="45"/>
      <c r="H382" s="103"/>
      <c r="I382" s="21"/>
    </row>
    <row r="383" spans="6:9" ht="13.8" x14ac:dyDescent="0.25">
      <c r="F383" s="321"/>
      <c r="G383" s="45"/>
      <c r="H383" s="103"/>
      <c r="I383" s="21"/>
    </row>
    <row r="384" spans="6:9" ht="13.8" x14ac:dyDescent="0.25">
      <c r="F384" s="321"/>
      <c r="G384" s="45"/>
      <c r="H384" s="103"/>
      <c r="I384" s="21"/>
    </row>
    <row r="385" spans="6:9" ht="13.8" x14ac:dyDescent="0.25">
      <c r="F385" s="321"/>
      <c r="G385" s="45"/>
      <c r="H385" s="103"/>
      <c r="I385" s="21"/>
    </row>
    <row r="386" spans="6:9" ht="13.8" x14ac:dyDescent="0.25">
      <c r="F386" s="321"/>
      <c r="G386" s="45"/>
      <c r="H386" s="103"/>
      <c r="I386" s="21"/>
    </row>
    <row r="387" spans="6:9" ht="13.8" x14ac:dyDescent="0.25">
      <c r="F387" s="321"/>
      <c r="G387" s="45"/>
      <c r="H387" s="103"/>
      <c r="I387" s="21"/>
    </row>
    <row r="388" spans="6:9" ht="13.8" x14ac:dyDescent="0.25">
      <c r="F388" s="321"/>
      <c r="G388" s="45"/>
      <c r="H388" s="103"/>
      <c r="I388" s="21"/>
    </row>
    <row r="389" spans="6:9" ht="13.8" x14ac:dyDescent="0.25">
      <c r="F389" s="321"/>
      <c r="G389" s="45"/>
      <c r="H389" s="103"/>
      <c r="I389" s="21"/>
    </row>
    <row r="390" spans="6:9" ht="13.8" x14ac:dyDescent="0.25">
      <c r="F390" s="321"/>
      <c r="G390" s="45"/>
      <c r="H390" s="103"/>
      <c r="I390" s="21"/>
    </row>
    <row r="391" spans="6:9" ht="13.8" x14ac:dyDescent="0.25">
      <c r="F391" s="321"/>
      <c r="G391" s="45"/>
      <c r="H391" s="103"/>
      <c r="I391" s="21"/>
    </row>
    <row r="392" spans="6:9" ht="13.8" x14ac:dyDescent="0.25">
      <c r="F392" s="321"/>
      <c r="G392" s="45"/>
      <c r="H392" s="103"/>
      <c r="I392" s="21"/>
    </row>
    <row r="393" spans="6:9" ht="13.8" x14ac:dyDescent="0.25">
      <c r="F393" s="321"/>
      <c r="G393" s="45"/>
      <c r="H393" s="103"/>
      <c r="I393" s="21"/>
    </row>
    <row r="394" spans="6:9" ht="13.8" x14ac:dyDescent="0.25">
      <c r="F394" s="321"/>
      <c r="G394" s="45"/>
      <c r="H394" s="103"/>
      <c r="I394" s="21"/>
    </row>
    <row r="395" spans="6:9" ht="13.8" x14ac:dyDescent="0.25">
      <c r="F395" s="321"/>
      <c r="G395" s="45"/>
      <c r="H395" s="103"/>
      <c r="I395" s="21"/>
    </row>
    <row r="396" spans="6:9" ht="13.8" x14ac:dyDescent="0.25">
      <c r="F396" s="321"/>
      <c r="G396" s="45"/>
      <c r="H396" s="103"/>
      <c r="I396" s="21"/>
    </row>
    <row r="397" spans="6:9" ht="13.8" x14ac:dyDescent="0.25">
      <c r="F397" s="321"/>
      <c r="G397" s="45"/>
      <c r="H397" s="103"/>
      <c r="I397" s="21"/>
    </row>
    <row r="398" spans="6:9" ht="13.8" x14ac:dyDescent="0.25">
      <c r="F398" s="321"/>
      <c r="G398" s="45"/>
      <c r="H398" s="103"/>
      <c r="I398" s="21"/>
    </row>
    <row r="399" spans="6:9" ht="13.8" x14ac:dyDescent="0.25">
      <c r="F399" s="321"/>
      <c r="G399" s="45"/>
      <c r="H399" s="103"/>
      <c r="I399" s="21"/>
    </row>
    <row r="400" spans="6:9" ht="13.8" x14ac:dyDescent="0.25">
      <c r="F400" s="321"/>
      <c r="G400" s="45"/>
      <c r="H400" s="103"/>
      <c r="I400" s="21"/>
    </row>
    <row r="401" spans="6:9" ht="13.8" x14ac:dyDescent="0.25">
      <c r="F401" s="321"/>
      <c r="G401" s="45"/>
      <c r="H401" s="103"/>
      <c r="I401" s="21"/>
    </row>
    <row r="402" spans="6:9" ht="13.8" x14ac:dyDescent="0.25">
      <c r="F402" s="321"/>
      <c r="G402" s="45"/>
      <c r="H402" s="103"/>
      <c r="I402" s="21"/>
    </row>
    <row r="403" spans="6:9" ht="13.8" x14ac:dyDescent="0.25">
      <c r="F403" s="321"/>
      <c r="G403" s="45"/>
      <c r="H403" s="103"/>
      <c r="I403" s="21"/>
    </row>
    <row r="404" spans="6:9" ht="13.8" x14ac:dyDescent="0.25">
      <c r="F404" s="321"/>
      <c r="G404" s="45"/>
      <c r="H404" s="103"/>
      <c r="I404" s="21"/>
    </row>
    <row r="405" spans="6:9" ht="13.8" x14ac:dyDescent="0.25">
      <c r="F405" s="321"/>
      <c r="G405" s="45"/>
      <c r="H405" s="103"/>
      <c r="I405" s="21"/>
    </row>
    <row r="406" spans="6:9" ht="13.8" x14ac:dyDescent="0.25">
      <c r="F406" s="321"/>
      <c r="G406" s="45"/>
      <c r="H406" s="103"/>
      <c r="I406" s="21"/>
    </row>
    <row r="407" spans="6:9" ht="13.8" x14ac:dyDescent="0.25">
      <c r="F407" s="321"/>
      <c r="G407" s="45"/>
      <c r="H407" s="103"/>
      <c r="I407" s="21"/>
    </row>
    <row r="408" spans="6:9" ht="13.8" x14ac:dyDescent="0.25">
      <c r="F408" s="321"/>
      <c r="G408" s="45"/>
      <c r="H408" s="103"/>
      <c r="I408" s="21"/>
    </row>
    <row r="409" spans="6:9" ht="13.8" x14ac:dyDescent="0.25">
      <c r="F409" s="321"/>
      <c r="G409" s="45"/>
      <c r="H409" s="103"/>
      <c r="I409" s="21"/>
    </row>
    <row r="410" spans="6:9" ht="13.8" x14ac:dyDescent="0.25">
      <c r="F410" s="321"/>
      <c r="G410" s="45"/>
      <c r="H410" s="103"/>
      <c r="I410" s="21"/>
    </row>
    <row r="411" spans="6:9" ht="13.8" x14ac:dyDescent="0.25">
      <c r="F411" s="321"/>
      <c r="G411" s="45"/>
      <c r="H411" s="103"/>
      <c r="I411" s="21"/>
    </row>
    <row r="412" spans="6:9" ht="13.8" x14ac:dyDescent="0.25">
      <c r="F412" s="321"/>
      <c r="G412" s="45"/>
      <c r="H412" s="103"/>
      <c r="I412" s="21"/>
    </row>
    <row r="413" spans="6:9" ht="13.8" x14ac:dyDescent="0.25">
      <c r="F413" s="321"/>
      <c r="G413" s="45"/>
      <c r="H413" s="103"/>
      <c r="I413" s="21"/>
    </row>
    <row r="414" spans="6:9" ht="13.8" x14ac:dyDescent="0.25">
      <c r="F414" s="321"/>
      <c r="G414" s="45"/>
      <c r="H414" s="103"/>
      <c r="I414" s="21"/>
    </row>
    <row r="415" spans="6:9" ht="13.8" x14ac:dyDescent="0.25">
      <c r="F415" s="321"/>
      <c r="G415" s="45"/>
      <c r="H415" s="103"/>
      <c r="I415" s="21"/>
    </row>
    <row r="416" spans="6:9" ht="13.8" x14ac:dyDescent="0.25">
      <c r="F416" s="321"/>
      <c r="G416" s="45"/>
      <c r="H416" s="103"/>
      <c r="I416" s="21"/>
    </row>
    <row r="417" spans="6:9" ht="13.8" x14ac:dyDescent="0.25">
      <c r="F417" s="321"/>
      <c r="G417" s="45"/>
      <c r="H417" s="103"/>
      <c r="I417" s="21"/>
    </row>
    <row r="418" spans="6:9" ht="13.8" x14ac:dyDescent="0.25">
      <c r="F418" s="321"/>
      <c r="G418" s="45"/>
      <c r="H418" s="103"/>
      <c r="I418" s="21"/>
    </row>
    <row r="419" spans="6:9" ht="13.8" x14ac:dyDescent="0.25">
      <c r="F419" s="321"/>
      <c r="G419" s="45"/>
      <c r="H419" s="103"/>
      <c r="I419" s="21"/>
    </row>
    <row r="420" spans="6:9" ht="13.8" x14ac:dyDescent="0.25">
      <c r="F420" s="321"/>
      <c r="G420" s="45"/>
      <c r="H420" s="103"/>
      <c r="I420" s="21"/>
    </row>
    <row r="421" spans="6:9" ht="13.8" x14ac:dyDescent="0.25">
      <c r="F421" s="321"/>
      <c r="G421" s="45"/>
      <c r="H421" s="103"/>
      <c r="I421" s="21"/>
    </row>
    <row r="422" spans="6:9" ht="13.8" x14ac:dyDescent="0.25">
      <c r="F422" s="321"/>
      <c r="G422" s="45"/>
      <c r="H422" s="103"/>
      <c r="I422" s="21"/>
    </row>
    <row r="423" spans="6:9" ht="13.8" x14ac:dyDescent="0.25">
      <c r="F423" s="321"/>
      <c r="G423" s="45"/>
      <c r="H423" s="103"/>
      <c r="I423" s="21"/>
    </row>
    <row r="424" spans="6:9" ht="13.8" x14ac:dyDescent="0.25">
      <c r="F424" s="321"/>
      <c r="G424" s="45"/>
      <c r="H424" s="103"/>
      <c r="I424" s="21"/>
    </row>
    <row r="425" spans="6:9" ht="13.8" x14ac:dyDescent="0.25">
      <c r="F425" s="321"/>
      <c r="G425" s="45"/>
      <c r="H425" s="103"/>
      <c r="I425" s="21"/>
    </row>
    <row r="426" spans="6:9" ht="13.8" x14ac:dyDescent="0.25">
      <c r="F426" s="321"/>
      <c r="G426" s="45"/>
      <c r="H426" s="103"/>
      <c r="I426" s="21"/>
    </row>
    <row r="427" spans="6:9" ht="13.8" x14ac:dyDescent="0.25">
      <c r="F427" s="321"/>
      <c r="G427" s="45"/>
      <c r="H427" s="103"/>
      <c r="I427" s="21"/>
    </row>
    <row r="428" spans="6:9" ht="13.8" x14ac:dyDescent="0.25">
      <c r="F428" s="321"/>
      <c r="G428" s="45"/>
      <c r="H428" s="103"/>
      <c r="I428" s="21"/>
    </row>
    <row r="429" spans="6:9" ht="13.8" x14ac:dyDescent="0.25">
      <c r="F429" s="321"/>
      <c r="G429" s="45"/>
      <c r="H429" s="103"/>
      <c r="I429" s="21"/>
    </row>
    <row r="430" spans="6:9" ht="13.8" x14ac:dyDescent="0.25">
      <c r="F430" s="321"/>
      <c r="G430" s="45"/>
      <c r="H430" s="103"/>
      <c r="I430" s="21"/>
    </row>
    <row r="431" spans="6:9" ht="13.8" x14ac:dyDescent="0.25">
      <c r="F431" s="321"/>
      <c r="G431" s="45"/>
      <c r="H431" s="103"/>
      <c r="I431" s="21"/>
    </row>
    <row r="432" spans="6:9" ht="13.8" x14ac:dyDescent="0.25">
      <c r="F432" s="321"/>
      <c r="G432" s="45"/>
      <c r="H432" s="103"/>
      <c r="I432" s="21"/>
    </row>
    <row r="433" spans="6:9" ht="13.8" x14ac:dyDescent="0.25">
      <c r="F433" s="321"/>
      <c r="G433" s="45"/>
      <c r="H433" s="103"/>
      <c r="I433" s="21"/>
    </row>
    <row r="434" spans="6:9" ht="13.8" x14ac:dyDescent="0.25">
      <c r="F434" s="321"/>
      <c r="G434" s="45"/>
      <c r="H434" s="103"/>
      <c r="I434" s="21"/>
    </row>
    <row r="435" spans="6:9" ht="13.8" x14ac:dyDescent="0.25">
      <c r="F435" s="321"/>
      <c r="G435" s="45"/>
      <c r="H435" s="103"/>
      <c r="I435" s="21"/>
    </row>
    <row r="436" spans="6:9" ht="13.8" x14ac:dyDescent="0.25">
      <c r="F436" s="321"/>
      <c r="G436" s="45"/>
      <c r="H436" s="103"/>
      <c r="I436" s="21"/>
    </row>
    <row r="437" spans="6:9" ht="13.8" x14ac:dyDescent="0.25">
      <c r="F437" s="321"/>
      <c r="G437" s="45"/>
      <c r="H437" s="103"/>
      <c r="I437" s="21"/>
    </row>
    <row r="438" spans="6:9" ht="13.8" x14ac:dyDescent="0.25">
      <c r="F438" s="321"/>
      <c r="G438" s="45"/>
      <c r="H438" s="103"/>
      <c r="I438" s="21"/>
    </row>
    <row r="439" spans="6:9" ht="13.8" x14ac:dyDescent="0.25">
      <c r="F439" s="321"/>
      <c r="G439" s="45"/>
      <c r="H439" s="103"/>
      <c r="I439" s="21"/>
    </row>
    <row r="440" spans="6:9" ht="13.8" x14ac:dyDescent="0.25">
      <c r="F440" s="321"/>
      <c r="G440" s="45"/>
      <c r="H440" s="103"/>
      <c r="I440" s="21"/>
    </row>
    <row r="441" spans="6:9" ht="13.8" x14ac:dyDescent="0.25">
      <c r="F441" s="321"/>
      <c r="G441" s="45"/>
      <c r="H441" s="103"/>
      <c r="I441" s="21"/>
    </row>
    <row r="442" spans="6:9" ht="13.8" x14ac:dyDescent="0.25">
      <c r="F442" s="321"/>
      <c r="G442" s="45"/>
      <c r="H442" s="103"/>
      <c r="I442" s="21"/>
    </row>
    <row r="443" spans="6:9" ht="13.8" x14ac:dyDescent="0.25">
      <c r="F443" s="321"/>
      <c r="G443" s="45"/>
      <c r="H443" s="103"/>
      <c r="I443" s="21"/>
    </row>
    <row r="444" spans="6:9" ht="13.8" x14ac:dyDescent="0.25">
      <c r="F444" s="321"/>
      <c r="G444" s="45"/>
      <c r="H444" s="103"/>
      <c r="I444" s="21"/>
    </row>
    <row r="445" spans="6:9" ht="13.8" x14ac:dyDescent="0.25">
      <c r="F445" s="321"/>
      <c r="G445" s="45"/>
      <c r="H445" s="103"/>
      <c r="I445" s="21"/>
    </row>
    <row r="446" spans="6:9" ht="13.8" x14ac:dyDescent="0.25">
      <c r="F446" s="321"/>
      <c r="G446" s="45"/>
      <c r="H446" s="103"/>
      <c r="I446" s="21"/>
    </row>
    <row r="447" spans="6:9" ht="13.8" x14ac:dyDescent="0.25">
      <c r="F447" s="321"/>
      <c r="G447" s="45"/>
      <c r="H447" s="103"/>
      <c r="I447" s="21"/>
    </row>
    <row r="448" spans="6:9" ht="13.8" x14ac:dyDescent="0.25">
      <c r="F448" s="321"/>
      <c r="G448" s="45"/>
      <c r="H448" s="103"/>
      <c r="I448" s="21"/>
    </row>
    <row r="449" spans="6:9" ht="13.8" x14ac:dyDescent="0.25">
      <c r="F449" s="321"/>
      <c r="G449" s="45"/>
      <c r="H449" s="103"/>
      <c r="I449" s="21"/>
    </row>
    <row r="450" spans="6:9" ht="13.8" x14ac:dyDescent="0.25">
      <c r="F450" s="321"/>
      <c r="G450" s="45"/>
      <c r="H450" s="103"/>
      <c r="I450" s="21"/>
    </row>
    <row r="451" spans="6:9" ht="13.8" x14ac:dyDescent="0.25">
      <c r="F451" s="321"/>
      <c r="G451" s="45"/>
      <c r="H451" s="103"/>
      <c r="I451" s="21"/>
    </row>
    <row r="452" spans="6:9" ht="13.8" x14ac:dyDescent="0.25">
      <c r="F452" s="321"/>
      <c r="G452" s="45"/>
      <c r="H452" s="103"/>
      <c r="I452" s="21"/>
    </row>
    <row r="453" spans="6:9" ht="13.8" x14ac:dyDescent="0.25">
      <c r="F453" s="321"/>
      <c r="G453" s="45"/>
      <c r="H453" s="103"/>
      <c r="I453" s="21"/>
    </row>
    <row r="454" spans="6:9" ht="13.8" x14ac:dyDescent="0.25">
      <c r="F454" s="321"/>
      <c r="G454" s="45"/>
      <c r="H454" s="103"/>
      <c r="I454" s="21"/>
    </row>
    <row r="455" spans="6:9" ht="13.8" x14ac:dyDescent="0.25">
      <c r="F455" s="321"/>
      <c r="G455" s="45"/>
      <c r="H455" s="103"/>
      <c r="I455" s="21"/>
    </row>
    <row r="456" spans="6:9" ht="13.8" x14ac:dyDescent="0.25">
      <c r="F456" s="321"/>
      <c r="G456" s="45"/>
      <c r="H456" s="103"/>
      <c r="I456" s="21"/>
    </row>
    <row r="457" spans="6:9" ht="13.8" x14ac:dyDescent="0.25">
      <c r="F457" s="321"/>
      <c r="G457" s="45"/>
      <c r="H457" s="103"/>
      <c r="I457" s="21"/>
    </row>
    <row r="458" spans="6:9" ht="13.8" x14ac:dyDescent="0.25">
      <c r="F458" s="321"/>
      <c r="G458" s="45"/>
      <c r="H458" s="103"/>
      <c r="I458" s="21"/>
    </row>
    <row r="459" spans="6:9" ht="13.8" x14ac:dyDescent="0.25">
      <c r="F459" s="321"/>
      <c r="G459" s="45"/>
      <c r="H459" s="103"/>
      <c r="I459" s="21"/>
    </row>
    <row r="460" spans="6:9" ht="13.8" x14ac:dyDescent="0.25">
      <c r="F460" s="321"/>
      <c r="G460" s="45"/>
      <c r="H460" s="103"/>
      <c r="I460" s="21"/>
    </row>
    <row r="461" spans="6:9" ht="13.8" x14ac:dyDescent="0.25">
      <c r="F461" s="321"/>
      <c r="G461" s="45"/>
      <c r="H461" s="103"/>
      <c r="I461" s="21"/>
    </row>
    <row r="462" spans="6:9" ht="13.8" x14ac:dyDescent="0.25">
      <c r="F462" s="321"/>
      <c r="G462" s="45"/>
      <c r="H462" s="103"/>
      <c r="I462" s="21"/>
    </row>
    <row r="463" spans="6:9" ht="13.8" x14ac:dyDescent="0.25">
      <c r="F463" s="321"/>
      <c r="G463" s="45"/>
      <c r="H463" s="103"/>
      <c r="I463" s="21"/>
    </row>
    <row r="464" spans="6:9" ht="13.8" x14ac:dyDescent="0.25">
      <c r="F464" s="321"/>
      <c r="G464" s="45"/>
      <c r="H464" s="103"/>
      <c r="I464" s="21"/>
    </row>
    <row r="465" spans="6:9" ht="13.8" x14ac:dyDescent="0.25">
      <c r="F465" s="321"/>
      <c r="G465" s="45"/>
      <c r="H465" s="103"/>
      <c r="I465" s="21"/>
    </row>
    <row r="466" spans="6:9" ht="13.8" x14ac:dyDescent="0.25">
      <c r="F466" s="321"/>
      <c r="G466" s="45"/>
      <c r="H466" s="103"/>
      <c r="I466" s="21"/>
    </row>
    <row r="467" spans="6:9" ht="13.8" x14ac:dyDescent="0.25">
      <c r="F467" s="321"/>
      <c r="G467" s="45"/>
      <c r="H467" s="103"/>
      <c r="I467" s="21"/>
    </row>
    <row r="468" spans="6:9" ht="13.8" x14ac:dyDescent="0.25">
      <c r="F468" s="321"/>
      <c r="G468" s="45"/>
      <c r="H468" s="103"/>
      <c r="I468" s="21"/>
    </row>
    <row r="469" spans="6:9" ht="13.8" x14ac:dyDescent="0.25">
      <c r="F469" s="321"/>
      <c r="G469" s="45"/>
      <c r="H469" s="103"/>
      <c r="I469" s="21"/>
    </row>
    <row r="470" spans="6:9" ht="13.8" x14ac:dyDescent="0.25">
      <c r="F470" s="321"/>
      <c r="G470" s="45"/>
      <c r="H470" s="103"/>
      <c r="I470" s="21"/>
    </row>
    <row r="471" spans="6:9" ht="13.8" x14ac:dyDescent="0.25">
      <c r="F471" s="321"/>
      <c r="G471" s="45"/>
      <c r="H471" s="103"/>
      <c r="I471" s="21"/>
    </row>
    <row r="472" spans="6:9" ht="13.8" x14ac:dyDescent="0.25">
      <c r="F472" s="321"/>
      <c r="G472" s="45"/>
      <c r="H472" s="103"/>
      <c r="I472" s="21"/>
    </row>
    <row r="473" spans="6:9" ht="13.8" x14ac:dyDescent="0.25">
      <c r="F473" s="321"/>
      <c r="G473" s="45"/>
      <c r="H473" s="103"/>
      <c r="I473" s="21"/>
    </row>
    <row r="474" spans="6:9" ht="13.8" x14ac:dyDescent="0.25">
      <c r="F474" s="321"/>
      <c r="G474" s="45"/>
      <c r="H474" s="103"/>
      <c r="I474" s="21"/>
    </row>
    <row r="475" spans="6:9" ht="13.8" x14ac:dyDescent="0.25">
      <c r="F475" s="321"/>
      <c r="G475" s="45"/>
      <c r="H475" s="103"/>
      <c r="I475" s="21"/>
    </row>
    <row r="476" spans="6:9" ht="13.8" x14ac:dyDescent="0.25">
      <c r="F476" s="321"/>
      <c r="G476" s="45"/>
      <c r="H476" s="103"/>
      <c r="I476" s="21"/>
    </row>
    <row r="477" spans="6:9" ht="13.8" x14ac:dyDescent="0.25">
      <c r="F477" s="321"/>
      <c r="G477" s="45"/>
      <c r="H477" s="103"/>
      <c r="I477" s="21"/>
    </row>
    <row r="478" spans="6:9" ht="13.8" x14ac:dyDescent="0.25">
      <c r="F478" s="321"/>
      <c r="G478" s="45"/>
      <c r="H478" s="103"/>
      <c r="I478" s="21"/>
    </row>
    <row r="479" spans="6:9" ht="13.8" x14ac:dyDescent="0.25">
      <c r="F479" s="321"/>
      <c r="G479" s="45"/>
      <c r="H479" s="103"/>
      <c r="I479" s="21"/>
    </row>
    <row r="480" spans="6:9" ht="13.8" x14ac:dyDescent="0.25">
      <c r="F480" s="321"/>
      <c r="G480" s="45"/>
      <c r="H480" s="103"/>
      <c r="I480" s="21"/>
    </row>
    <row r="481" spans="6:9" ht="13.8" x14ac:dyDescent="0.25">
      <c r="F481" s="321"/>
      <c r="G481" s="45"/>
      <c r="H481" s="103"/>
      <c r="I481" s="21"/>
    </row>
    <row r="482" spans="6:9" ht="13.8" x14ac:dyDescent="0.25">
      <c r="F482" s="321"/>
      <c r="G482" s="45"/>
      <c r="H482" s="103"/>
      <c r="I482" s="21"/>
    </row>
    <row r="483" spans="6:9" ht="13.8" x14ac:dyDescent="0.25">
      <c r="F483" s="321"/>
      <c r="G483" s="45"/>
      <c r="H483" s="103"/>
      <c r="I483" s="21"/>
    </row>
    <row r="484" spans="6:9" ht="13.8" x14ac:dyDescent="0.25">
      <c r="F484" s="321"/>
      <c r="G484" s="45"/>
      <c r="H484" s="103"/>
      <c r="I484" s="21"/>
    </row>
    <row r="485" spans="6:9" ht="13.8" x14ac:dyDescent="0.25">
      <c r="F485" s="321"/>
      <c r="G485" s="45"/>
      <c r="H485" s="103"/>
      <c r="I485" s="21"/>
    </row>
    <row r="486" spans="6:9" ht="13.8" x14ac:dyDescent="0.25">
      <c r="F486" s="321"/>
      <c r="G486" s="45"/>
      <c r="H486" s="103"/>
      <c r="I486" s="21"/>
    </row>
    <row r="487" spans="6:9" ht="13.8" x14ac:dyDescent="0.25">
      <c r="F487" s="321"/>
      <c r="G487" s="45"/>
      <c r="H487" s="103"/>
      <c r="I487" s="21"/>
    </row>
    <row r="488" spans="6:9" ht="13.8" x14ac:dyDescent="0.25">
      <c r="F488" s="321"/>
      <c r="G488" s="45"/>
      <c r="H488" s="103"/>
      <c r="I488" s="21"/>
    </row>
    <row r="489" spans="6:9" ht="13.8" x14ac:dyDescent="0.25">
      <c r="F489" s="321"/>
      <c r="G489" s="45"/>
      <c r="H489" s="103"/>
      <c r="I489" s="21"/>
    </row>
    <row r="490" spans="6:9" ht="13.8" x14ac:dyDescent="0.25">
      <c r="F490" s="321"/>
      <c r="G490" s="45"/>
      <c r="H490" s="103"/>
      <c r="I490" s="21"/>
    </row>
    <row r="491" spans="6:9" ht="13.8" x14ac:dyDescent="0.25">
      <c r="F491" s="321"/>
      <c r="G491" s="45"/>
      <c r="H491" s="103"/>
      <c r="I491" s="21"/>
    </row>
    <row r="492" spans="6:9" ht="13.8" x14ac:dyDescent="0.25">
      <c r="F492" s="321"/>
      <c r="G492" s="45"/>
      <c r="H492" s="103"/>
      <c r="I492" s="21"/>
    </row>
    <row r="493" spans="6:9" ht="13.8" x14ac:dyDescent="0.25">
      <c r="F493" s="321"/>
      <c r="G493" s="45"/>
      <c r="H493" s="103"/>
      <c r="I493" s="21"/>
    </row>
    <row r="494" spans="6:9" ht="13.8" x14ac:dyDescent="0.25">
      <c r="F494" s="321"/>
      <c r="G494" s="45"/>
      <c r="H494" s="103"/>
      <c r="I494" s="21"/>
    </row>
    <row r="495" spans="6:9" ht="13.8" x14ac:dyDescent="0.25">
      <c r="F495" s="321"/>
      <c r="G495" s="45"/>
      <c r="H495" s="103"/>
      <c r="I495" s="21"/>
    </row>
    <row r="496" spans="6:9" ht="13.8" x14ac:dyDescent="0.25">
      <c r="F496" s="321"/>
      <c r="G496" s="45"/>
      <c r="H496" s="103"/>
      <c r="I496" s="21"/>
    </row>
    <row r="497" spans="6:9" ht="13.8" x14ac:dyDescent="0.25">
      <c r="F497" s="321"/>
      <c r="G497" s="45"/>
      <c r="H497" s="103"/>
      <c r="I497" s="21"/>
    </row>
    <row r="498" spans="6:9" ht="13.8" x14ac:dyDescent="0.25">
      <c r="F498" s="321"/>
      <c r="G498" s="45"/>
      <c r="H498" s="103"/>
      <c r="I498" s="21"/>
    </row>
    <row r="499" spans="6:9" ht="13.8" x14ac:dyDescent="0.25">
      <c r="F499" s="321"/>
      <c r="G499" s="45"/>
      <c r="H499" s="103"/>
      <c r="I499" s="21"/>
    </row>
    <row r="500" spans="6:9" ht="13.8" x14ac:dyDescent="0.25">
      <c r="F500" s="321"/>
      <c r="G500" s="45"/>
      <c r="H500" s="103"/>
      <c r="I500" s="21"/>
    </row>
    <row r="501" spans="6:9" ht="13.8" x14ac:dyDescent="0.25">
      <c r="F501" s="321"/>
      <c r="G501" s="45"/>
      <c r="H501" s="103"/>
      <c r="I501" s="21"/>
    </row>
    <row r="502" spans="6:9" ht="13.8" x14ac:dyDescent="0.25">
      <c r="F502" s="321"/>
      <c r="G502" s="45"/>
      <c r="H502" s="103"/>
      <c r="I502" s="21"/>
    </row>
    <row r="503" spans="6:9" ht="13.8" x14ac:dyDescent="0.25">
      <c r="F503" s="321"/>
      <c r="G503" s="45"/>
      <c r="H503" s="103"/>
      <c r="I503" s="21"/>
    </row>
    <row r="504" spans="6:9" ht="13.8" x14ac:dyDescent="0.25">
      <c r="F504" s="321"/>
      <c r="G504" s="45"/>
      <c r="H504" s="103"/>
      <c r="I504" s="21"/>
    </row>
    <row r="505" spans="6:9" ht="13.8" x14ac:dyDescent="0.25">
      <c r="F505" s="321"/>
      <c r="G505" s="45"/>
      <c r="H505" s="103"/>
      <c r="I505" s="21"/>
    </row>
    <row r="506" spans="6:9" ht="13.8" x14ac:dyDescent="0.25">
      <c r="F506" s="321"/>
      <c r="G506" s="45"/>
      <c r="H506" s="103"/>
      <c r="I506" s="21"/>
    </row>
    <row r="507" spans="6:9" ht="13.8" x14ac:dyDescent="0.25">
      <c r="F507" s="321"/>
      <c r="G507" s="45"/>
      <c r="H507" s="103"/>
      <c r="I507" s="21"/>
    </row>
    <row r="508" spans="6:9" ht="13.8" x14ac:dyDescent="0.25">
      <c r="F508" s="321"/>
      <c r="G508" s="45"/>
      <c r="H508" s="103"/>
      <c r="I508" s="21"/>
    </row>
    <row r="509" spans="6:9" ht="13.8" x14ac:dyDescent="0.25">
      <c r="F509" s="321"/>
      <c r="G509" s="45"/>
      <c r="H509" s="103"/>
      <c r="I509" s="21"/>
    </row>
    <row r="510" spans="6:9" ht="13.8" x14ac:dyDescent="0.25">
      <c r="F510" s="321"/>
      <c r="G510" s="45"/>
      <c r="H510" s="103"/>
      <c r="I510" s="21"/>
    </row>
    <row r="511" spans="6:9" ht="13.8" x14ac:dyDescent="0.25">
      <c r="F511" s="321"/>
      <c r="G511" s="45"/>
      <c r="H511" s="103"/>
      <c r="I511" s="21"/>
    </row>
    <row r="512" spans="6:9" ht="13.8" x14ac:dyDescent="0.25">
      <c r="F512" s="321"/>
      <c r="G512" s="45"/>
      <c r="H512" s="103"/>
      <c r="I512" s="21"/>
    </row>
    <row r="513" spans="6:9" ht="13.8" x14ac:dyDescent="0.25">
      <c r="F513" s="321"/>
      <c r="G513" s="45"/>
      <c r="H513" s="103"/>
      <c r="I513" s="21"/>
    </row>
    <row r="514" spans="6:9" ht="13.8" x14ac:dyDescent="0.25">
      <c r="F514" s="321"/>
      <c r="G514" s="45"/>
      <c r="H514" s="103"/>
      <c r="I514" s="21"/>
    </row>
    <row r="515" spans="6:9" ht="13.8" x14ac:dyDescent="0.25">
      <c r="F515" s="321"/>
      <c r="G515" s="45"/>
      <c r="H515" s="103"/>
      <c r="I515" s="21"/>
    </row>
    <row r="516" spans="6:9" ht="13.8" x14ac:dyDescent="0.25">
      <c r="F516" s="321"/>
      <c r="G516" s="45"/>
      <c r="H516" s="103"/>
      <c r="I516" s="21"/>
    </row>
    <row r="517" spans="6:9" ht="13.8" x14ac:dyDescent="0.25">
      <c r="F517" s="321"/>
      <c r="G517" s="45"/>
      <c r="H517" s="103"/>
      <c r="I517" s="21"/>
    </row>
    <row r="518" spans="6:9" ht="13.8" x14ac:dyDescent="0.25">
      <c r="F518" s="321"/>
      <c r="G518" s="45"/>
      <c r="H518" s="103"/>
      <c r="I518" s="21"/>
    </row>
    <row r="519" spans="6:9" ht="13.8" x14ac:dyDescent="0.25">
      <c r="F519" s="321"/>
      <c r="G519" s="45"/>
      <c r="H519" s="103"/>
      <c r="I519" s="21"/>
    </row>
    <row r="520" spans="6:9" ht="13.8" x14ac:dyDescent="0.25">
      <c r="F520" s="321"/>
      <c r="G520" s="45"/>
      <c r="H520" s="103"/>
      <c r="I520" s="21"/>
    </row>
    <row r="521" spans="6:9" ht="13.8" x14ac:dyDescent="0.25">
      <c r="F521" s="321"/>
      <c r="G521" s="45"/>
      <c r="H521" s="103"/>
      <c r="I521" s="21"/>
    </row>
    <row r="522" spans="6:9" ht="13.8" x14ac:dyDescent="0.25">
      <c r="F522" s="321"/>
      <c r="G522" s="45"/>
      <c r="H522" s="103"/>
      <c r="I522" s="21"/>
    </row>
    <row r="523" spans="6:9" ht="13.8" x14ac:dyDescent="0.25">
      <c r="F523" s="321"/>
      <c r="G523" s="45"/>
      <c r="H523" s="103"/>
      <c r="I523" s="21"/>
    </row>
    <row r="524" spans="6:9" ht="13.8" x14ac:dyDescent="0.25">
      <c r="F524" s="321"/>
      <c r="G524" s="45"/>
      <c r="H524" s="103"/>
      <c r="I524" s="21"/>
    </row>
    <row r="525" spans="6:9" ht="13.8" x14ac:dyDescent="0.25">
      <c r="F525" s="321"/>
      <c r="G525" s="45"/>
      <c r="H525" s="103"/>
      <c r="I525" s="21"/>
    </row>
    <row r="526" spans="6:9" ht="13.8" x14ac:dyDescent="0.25">
      <c r="F526" s="321"/>
      <c r="G526" s="45"/>
      <c r="H526" s="103"/>
      <c r="I526" s="21"/>
    </row>
    <row r="527" spans="6:9" ht="13.8" x14ac:dyDescent="0.25">
      <c r="F527" s="321"/>
      <c r="G527" s="45"/>
      <c r="H527" s="103"/>
      <c r="I527" s="21"/>
    </row>
    <row r="528" spans="6:9" ht="13.8" x14ac:dyDescent="0.25">
      <c r="F528" s="321"/>
      <c r="G528" s="45"/>
      <c r="H528" s="103"/>
      <c r="I528" s="21"/>
    </row>
    <row r="529" spans="6:9" ht="13.8" x14ac:dyDescent="0.25">
      <c r="F529" s="321"/>
      <c r="G529" s="45"/>
      <c r="H529" s="103"/>
      <c r="I529" s="21"/>
    </row>
    <row r="530" spans="6:9" ht="13.8" x14ac:dyDescent="0.25">
      <c r="F530" s="321"/>
      <c r="G530" s="45"/>
      <c r="H530" s="103"/>
      <c r="I530" s="21"/>
    </row>
    <row r="531" spans="6:9" ht="13.8" x14ac:dyDescent="0.25">
      <c r="F531" s="321"/>
      <c r="G531" s="45"/>
      <c r="H531" s="103"/>
      <c r="I531" s="21"/>
    </row>
    <row r="532" spans="6:9" ht="13.8" x14ac:dyDescent="0.25">
      <c r="F532" s="321"/>
      <c r="G532" s="45"/>
      <c r="H532" s="103"/>
      <c r="I532" s="21"/>
    </row>
  </sheetData>
  <mergeCells count="16">
    <mergeCell ref="B2:I2"/>
    <mergeCell ref="B3:I3"/>
    <mergeCell ref="F5:H5"/>
    <mergeCell ref="F6:H6"/>
    <mergeCell ref="F7:H7"/>
    <mergeCell ref="D167:O167"/>
    <mergeCell ref="F9:H9"/>
    <mergeCell ref="F11:H11"/>
    <mergeCell ref="F33:H33"/>
    <mergeCell ref="F17:H17"/>
    <mergeCell ref="F52:H52"/>
    <mergeCell ref="F157:H157"/>
    <mergeCell ref="F112:H112"/>
    <mergeCell ref="F100:H100"/>
    <mergeCell ref="F114:H114"/>
    <mergeCell ref="F70:H70"/>
  </mergeCells>
  <phoneticPr fontId="5" type="noConversion"/>
  <conditionalFormatting sqref="E14">
    <cfRule type="cellIs" dxfId="448" priority="471" stopIfTrue="1" operator="equal">
      <formula>"v1"</formula>
    </cfRule>
    <cfRule type="cellIs" dxfId="447" priority="472" stopIfTrue="1" operator="equal">
      <formula>"v2"</formula>
    </cfRule>
    <cfRule type="cellIs" dxfId="446" priority="473" stopIfTrue="1" operator="equal">
      <formula>"v3"</formula>
    </cfRule>
  </conditionalFormatting>
  <conditionalFormatting sqref="E20:E29">
    <cfRule type="cellIs" dxfId="445" priority="339" stopIfTrue="1" operator="equal">
      <formula>"v2"</formula>
    </cfRule>
    <cfRule type="cellIs" dxfId="444" priority="338" stopIfTrue="1" operator="equal">
      <formula>"v1"</formula>
    </cfRule>
    <cfRule type="cellIs" dxfId="443" priority="340" stopIfTrue="1" operator="equal">
      <formula>"v3"</formula>
    </cfRule>
  </conditionalFormatting>
  <conditionalFormatting sqref="E36:E45">
    <cfRule type="cellIs" dxfId="442" priority="316" stopIfTrue="1" operator="equal">
      <formula>"v3"</formula>
    </cfRule>
    <cfRule type="cellIs" dxfId="441" priority="315" stopIfTrue="1" operator="equal">
      <formula>"v2"</formula>
    </cfRule>
    <cfRule type="cellIs" dxfId="440" priority="314" stopIfTrue="1" operator="equal">
      <formula>"v1"</formula>
    </cfRule>
  </conditionalFormatting>
  <conditionalFormatting sqref="E44:E49">
    <cfRule type="cellIs" dxfId="439" priority="3033" stopIfTrue="1" operator="equal">
      <formula>"v3"</formula>
    </cfRule>
    <cfRule type="cellIs" dxfId="438" priority="3031" stopIfTrue="1" operator="equal">
      <formula>"v1"</formula>
    </cfRule>
    <cfRule type="cellIs" dxfId="437" priority="3032" stopIfTrue="1" operator="equal">
      <formula>"v2"</formula>
    </cfRule>
  </conditionalFormatting>
  <conditionalFormatting sqref="E54:E68">
    <cfRule type="cellIs" dxfId="436" priority="290" stopIfTrue="1" operator="equal">
      <formula>"v2"</formula>
    </cfRule>
    <cfRule type="cellIs" dxfId="435" priority="291" stopIfTrue="1" operator="equal">
      <formula>"v3"</formula>
    </cfRule>
    <cfRule type="cellIs" dxfId="434" priority="289" stopIfTrue="1" operator="equal">
      <formula>"v1"</formula>
    </cfRule>
  </conditionalFormatting>
  <conditionalFormatting sqref="E73:E98">
    <cfRule type="cellIs" dxfId="433" priority="272" stopIfTrue="1" operator="equal">
      <formula>"v3"</formula>
    </cfRule>
    <cfRule type="cellIs" dxfId="432" priority="271" stopIfTrue="1" operator="equal">
      <formula>"v2"</formula>
    </cfRule>
    <cfRule type="cellIs" dxfId="431" priority="270" stopIfTrue="1" operator="equal">
      <formula>"v1"</formula>
    </cfRule>
  </conditionalFormatting>
  <conditionalFormatting sqref="E102:E110">
    <cfRule type="cellIs" dxfId="430" priority="226" stopIfTrue="1" operator="equal">
      <formula>"v1"</formula>
    </cfRule>
    <cfRule type="cellIs" dxfId="429" priority="228" stopIfTrue="1" operator="equal">
      <formula>"v3"</formula>
    </cfRule>
    <cfRule type="cellIs" dxfId="428" priority="227" stopIfTrue="1" operator="equal">
      <formula>"v2"</formula>
    </cfRule>
  </conditionalFormatting>
  <conditionalFormatting sqref="E116:E165">
    <cfRule type="cellIs" dxfId="427" priority="2" stopIfTrue="1" operator="equal">
      <formula>"v1"</formula>
    </cfRule>
    <cfRule type="cellIs" dxfId="426" priority="3" stopIfTrue="1" operator="equal">
      <formula>"v2"</formula>
    </cfRule>
    <cfRule type="cellIs" dxfId="425" priority="4" stopIfTrue="1" operator="equal">
      <formula>"v3"</formula>
    </cfRule>
  </conditionalFormatting>
  <conditionalFormatting sqref="F110">
    <cfRule type="expression" dxfId="424" priority="229" stopIfTrue="1">
      <formula>OR(#REF!="ei",#REF!="osittain")</formula>
    </cfRule>
  </conditionalFormatting>
  <conditionalFormatting sqref="F159:F165">
    <cfRule type="expression" dxfId="423" priority="1">
      <formula>AND(#REF!="OK")</formula>
    </cfRule>
  </conditionalFormatting>
  <conditionalFormatting sqref="F6:H7">
    <cfRule type="expression" dxfId="422" priority="576" stopIfTrue="1">
      <formula>AND(#REF!&gt;0)</formula>
    </cfRule>
  </conditionalFormatting>
  <conditionalFormatting sqref="G20:G29">
    <cfRule type="cellIs" dxfId="421" priority="395" stopIfTrue="1" operator="equal">
      <formula>"Kyllä"</formula>
    </cfRule>
    <cfRule type="cellIs" dxfId="420" priority="396" stopIfTrue="1" operator="equal">
      <formula>"Osittain"</formula>
    </cfRule>
    <cfRule type="cellIs" dxfId="419" priority="397" stopIfTrue="1" operator="equal">
      <formula>"Ei"</formula>
    </cfRule>
  </conditionalFormatting>
  <conditionalFormatting sqref="G36:G49">
    <cfRule type="cellIs" dxfId="418" priority="480" stopIfTrue="1" operator="equal">
      <formula>"Ei"</formula>
    </cfRule>
    <cfRule type="cellIs" dxfId="417" priority="479" stopIfTrue="1" operator="equal">
      <formula>"Osittain"</formula>
    </cfRule>
    <cfRule type="cellIs" dxfId="416" priority="478" stopIfTrue="1" operator="equal">
      <formula>"Kyllä"</formula>
    </cfRule>
  </conditionalFormatting>
  <conditionalFormatting sqref="G54">
    <cfRule type="cellIs" dxfId="415" priority="1670" stopIfTrue="1" operator="equal">
      <formula>"Ei"</formula>
    </cfRule>
    <cfRule type="cellIs" dxfId="414" priority="1669" stopIfTrue="1" operator="equal">
      <formula>"Osittain"</formula>
    </cfRule>
    <cfRule type="cellIs" dxfId="413" priority="1668" stopIfTrue="1" operator="equal">
      <formula>"Kyllä"</formula>
    </cfRule>
  </conditionalFormatting>
  <conditionalFormatting sqref="G54:G55 G102:G110">
    <cfRule type="cellIs" dxfId="412" priority="3544" stopIfTrue="1" operator="equal">
      <formula>"Osittain"</formula>
    </cfRule>
    <cfRule type="cellIs" dxfId="411" priority="3545" stopIfTrue="1" operator="equal">
      <formula>"Ei"</formula>
    </cfRule>
    <cfRule type="cellIs" dxfId="410" priority="3543" stopIfTrue="1" operator="equal">
      <formula>"Kyllä"</formula>
    </cfRule>
  </conditionalFormatting>
  <conditionalFormatting sqref="G56:G60">
    <cfRule type="cellIs" dxfId="409" priority="554" stopIfTrue="1" operator="equal">
      <formula>"Kyllä"</formula>
    </cfRule>
    <cfRule type="cellIs" dxfId="408" priority="555" stopIfTrue="1" operator="equal">
      <formula>"Osittain"</formula>
    </cfRule>
    <cfRule type="cellIs" dxfId="407" priority="556" stopIfTrue="1" operator="equal">
      <formula>"Ei"</formula>
    </cfRule>
  </conditionalFormatting>
  <conditionalFormatting sqref="G60:G63">
    <cfRule type="cellIs" dxfId="406" priority="516" stopIfTrue="1" operator="equal">
      <formula>"Kyllä"</formula>
    </cfRule>
    <cfRule type="cellIs" dxfId="405" priority="517" stopIfTrue="1" operator="equal">
      <formula>"Osittain"</formula>
    </cfRule>
    <cfRule type="cellIs" dxfId="404" priority="518" stopIfTrue="1" operator="equal">
      <formula>"Ei"</formula>
    </cfRule>
  </conditionalFormatting>
  <conditionalFormatting sqref="G61">
    <cfRule type="cellIs" dxfId="403" priority="513" stopIfTrue="1" operator="equal">
      <formula>"Kyllä"</formula>
    </cfRule>
    <cfRule type="cellIs" dxfId="402" priority="514" stopIfTrue="1" operator="equal">
      <formula>"Osittain"</formula>
    </cfRule>
    <cfRule type="cellIs" dxfId="401" priority="515" stopIfTrue="1" operator="equal">
      <formula>"Ei"</formula>
    </cfRule>
  </conditionalFormatting>
  <conditionalFormatting sqref="G64:G68">
    <cfRule type="cellIs" dxfId="400" priority="463" stopIfTrue="1" operator="equal">
      <formula>"Ei"</formula>
    </cfRule>
    <cfRule type="cellIs" dxfId="399" priority="461" stopIfTrue="1" operator="equal">
      <formula>"Kyllä"</formula>
    </cfRule>
    <cfRule type="cellIs" dxfId="398" priority="462" stopIfTrue="1" operator="equal">
      <formula>"Osittain"</formula>
    </cfRule>
  </conditionalFormatting>
  <conditionalFormatting sqref="G73:G98">
    <cfRule type="cellIs" dxfId="397" priority="424" stopIfTrue="1" operator="equal">
      <formula>"Osittain"</formula>
    </cfRule>
    <cfRule type="cellIs" dxfId="396" priority="423" stopIfTrue="1" operator="equal">
      <formula>"Kyllä"</formula>
    </cfRule>
    <cfRule type="cellIs" dxfId="395" priority="425" stopIfTrue="1" operator="equal">
      <formula>"Ei"</formula>
    </cfRule>
  </conditionalFormatting>
  <conditionalFormatting sqref="G112">
    <cfRule type="cellIs" dxfId="394" priority="540" stopIfTrue="1" operator="equal">
      <formula>"Kyllä"</formula>
    </cfRule>
    <cfRule type="cellIs" dxfId="393" priority="541" stopIfTrue="1" operator="equal">
      <formula>"Osittain"</formula>
    </cfRule>
    <cfRule type="cellIs" dxfId="392" priority="542" stopIfTrue="1" operator="equal">
      <formula>"Ei"</formula>
    </cfRule>
  </conditionalFormatting>
  <conditionalFormatting sqref="G116:G165">
    <cfRule type="cellIs" dxfId="391" priority="7" stopIfTrue="1" operator="equal">
      <formula>"Ei"</formula>
    </cfRule>
    <cfRule type="cellIs" dxfId="390" priority="6" stopIfTrue="1" operator="equal">
      <formula>"Osittain"</formula>
    </cfRule>
    <cfRule type="cellIs" dxfId="389" priority="5" stopIfTrue="1" operator="equal">
      <formula>"Kyllä"</formula>
    </cfRule>
  </conditionalFormatting>
  <conditionalFormatting sqref="H20:H29">
    <cfRule type="expression" dxfId="388" priority="394">
      <formula>G20="Osittain"</formula>
    </cfRule>
  </conditionalFormatting>
  <conditionalFormatting sqref="H36:H49">
    <cfRule type="expression" dxfId="387" priority="477">
      <formula>G36="Osittain"</formula>
    </cfRule>
  </conditionalFormatting>
  <conditionalFormatting sqref="H54:H68">
    <cfRule type="expression" dxfId="386" priority="457">
      <formula>G54="Osittain"</formula>
    </cfRule>
  </conditionalFormatting>
  <conditionalFormatting sqref="H73:H98">
    <cfRule type="expression" dxfId="385" priority="422">
      <formula>G73="Osittain"</formula>
    </cfRule>
  </conditionalFormatting>
  <conditionalFormatting sqref="H102:H110">
    <cfRule type="expression" dxfId="384" priority="2327">
      <formula>G102="Osittain"</formula>
    </cfRule>
  </conditionalFormatting>
  <conditionalFormatting sqref="H116:H133">
    <cfRule type="expression" dxfId="383" priority="187">
      <formula>G116="Osittain"</formula>
    </cfRule>
  </conditionalFormatting>
  <conditionalFormatting sqref="H135:H141">
    <cfRule type="expression" dxfId="382" priority="155">
      <formula>G135="Osittain"</formula>
    </cfRule>
  </conditionalFormatting>
  <conditionalFormatting sqref="H143:H155">
    <cfRule type="expression" dxfId="381" priority="14">
      <formula>G143="Osittain"</formula>
    </cfRule>
  </conditionalFormatting>
  <conditionalFormatting sqref="H159:H165">
    <cfRule type="expression" dxfId="380" priority="399">
      <formula>G159="Osittain"</formula>
    </cfRule>
  </conditionalFormatting>
  <dataValidations count="1">
    <dataValidation type="list" allowBlank="1" showErrorMessage="1" errorTitle="Vastaus ei ole sallittu" error="Valitse listasta" promptTitle="Valitse vastaus" prompt="- Kyllä_x000a_- Osittain_x000a_- Ei" sqref="G20:G29 G36:G49 G54:G68 G102:G110 G73:G98 G135:G141 G143:G155 G159:G165 G116:G133" xr:uid="{8A33992F-D0C0-4E18-B1D1-78461E9100E1}">
      <formula1>IF(E20="V1",$L$3:$L$4,M$3:$M$5)</formula1>
    </dataValidation>
  </dataValidations>
  <pageMargins left="0.24" right="0.35" top="0.55000000000000004" bottom="0.47" header="0.23" footer="0.21"/>
  <pageSetup paperSize="9" fitToHeight="0" orientation="landscape" r:id="rId1"/>
  <headerFooter alignWithMargins="0">
    <oddHeader>&amp;C&amp;A&amp;RVaatimuslomake</oddHeader>
    <oddFooter>&amp;R&amp;P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outlinePr summaryBelow="0"/>
  </sheetPr>
  <dimension ref="A1:AB745"/>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6640625" style="16" customWidth="1"/>
    <col min="5" max="5" width="4.33203125" style="30" customWidth="1"/>
    <col min="6" max="6" width="56.33203125" style="16" customWidth="1"/>
    <col min="7" max="7" width="14.6640625" style="31" customWidth="1"/>
    <col min="8" max="8" width="57.33203125" style="32" customWidth="1"/>
    <col min="9" max="9" width="2" style="95" customWidth="1"/>
    <col min="10" max="10" width="47.109375" style="371" customWidth="1"/>
    <col min="11" max="13" width="8.6640625" style="163" customWidth="1"/>
    <col min="14" max="14" width="8.6640625" style="37" customWidth="1"/>
    <col min="15" max="15" width="8.33203125" style="161" customWidth="1"/>
    <col min="16" max="22" width="8.6640625" style="37" customWidth="1"/>
    <col min="23" max="23" width="53.6640625" style="421" customWidth="1"/>
    <col min="24" max="26" width="8.6640625" style="37" customWidth="1"/>
    <col min="27" max="28" width="8.6640625" style="47"/>
    <col min="29" max="16384" width="8.6640625" style="16"/>
  </cols>
  <sheetData>
    <row r="1" spans="1:28" ht="6.75" customHeight="1" x14ac:dyDescent="0.3">
      <c r="A1" s="16">
        <v>4</v>
      </c>
      <c r="L1" s="374"/>
      <c r="M1" s="374"/>
    </row>
    <row r="2" spans="1:28" ht="16.5" customHeight="1" x14ac:dyDescent="0.25">
      <c r="B2" s="471" t="str">
        <f>Ohje!B2</f>
        <v>&lt;Järjestelmä X&gt;</v>
      </c>
      <c r="C2" s="471"/>
      <c r="D2" s="471"/>
      <c r="E2" s="471"/>
      <c r="F2" s="471"/>
      <c r="G2" s="471"/>
      <c r="H2" s="471"/>
      <c r="I2" s="471"/>
      <c r="J2" s="372" t="s">
        <v>1</v>
      </c>
      <c r="L2" s="378" t="s">
        <v>23</v>
      </c>
      <c r="M2" s="378" t="s">
        <v>24</v>
      </c>
      <c r="O2" s="373" t="s">
        <v>23</v>
      </c>
      <c r="P2" s="373" t="s">
        <v>23</v>
      </c>
      <c r="Q2" s="373" t="s">
        <v>25</v>
      </c>
      <c r="R2" s="373" t="s">
        <v>25</v>
      </c>
      <c r="S2" s="373" t="s">
        <v>25</v>
      </c>
      <c r="T2" s="373" t="s">
        <v>26</v>
      </c>
      <c r="U2" s="373" t="s">
        <v>26</v>
      </c>
      <c r="V2" s="373" t="s">
        <v>26</v>
      </c>
      <c r="X2" s="37" t="s">
        <v>25</v>
      </c>
      <c r="Y2" s="37" t="s">
        <v>26</v>
      </c>
    </row>
    <row r="3" spans="1:28" ht="15.6" x14ac:dyDescent="0.3">
      <c r="B3" s="472" t="s">
        <v>324</v>
      </c>
      <c r="C3" s="472"/>
      <c r="D3" s="472"/>
      <c r="E3" s="472"/>
      <c r="F3" s="472"/>
      <c r="G3" s="472"/>
      <c r="H3" s="472"/>
      <c r="I3" s="472"/>
      <c r="L3" s="381" t="s">
        <v>28</v>
      </c>
      <c r="M3" s="381" t="s">
        <v>28</v>
      </c>
      <c r="O3" s="373" t="s">
        <v>28</v>
      </c>
      <c r="P3" s="373" t="s">
        <v>3</v>
      </c>
      <c r="Q3" s="373" t="s">
        <v>28</v>
      </c>
      <c r="R3" s="373" t="s">
        <v>29</v>
      </c>
      <c r="S3" s="373" t="s">
        <v>3</v>
      </c>
      <c r="T3" s="373" t="s">
        <v>28</v>
      </c>
      <c r="U3" s="373" t="s">
        <v>29</v>
      </c>
      <c r="V3" s="373" t="s">
        <v>3</v>
      </c>
      <c r="X3" s="37" t="s">
        <v>30</v>
      </c>
      <c r="Y3" s="37" t="s">
        <v>30</v>
      </c>
    </row>
    <row r="4" spans="1:28" ht="15.6" x14ac:dyDescent="0.25">
      <c r="B4" s="102" t="s">
        <v>31</v>
      </c>
      <c r="C4" s="102"/>
      <c r="D4" s="34"/>
      <c r="E4" s="35"/>
      <c r="F4" s="321"/>
      <c r="G4" s="36"/>
      <c r="H4" s="103"/>
      <c r="I4" s="110"/>
      <c r="L4" s="381" t="s">
        <v>3</v>
      </c>
      <c r="M4" s="381" t="s">
        <v>29</v>
      </c>
    </row>
    <row r="5" spans="1:28" ht="33.75" customHeight="1" x14ac:dyDescent="0.25">
      <c r="F5" s="473" t="s">
        <v>205</v>
      </c>
      <c r="G5" s="473"/>
      <c r="H5" s="473"/>
      <c r="I5" s="47"/>
      <c r="L5" s="381"/>
      <c r="M5" s="381" t="s">
        <v>3</v>
      </c>
    </row>
    <row r="6" spans="1:28" ht="24" customHeight="1" x14ac:dyDescent="0.25">
      <c r="D6" s="38"/>
      <c r="F6" s="474" t="str">
        <f>IF(K6&gt;0,CONCATENATE("Ette ole vielä vastanneet ",K6," vaatimukseen, täydentäkää vastauksianne sarakkeeseen G."),"")</f>
        <v>Ette ole vielä vastanneet 100 vaatimukseen, täydentäkää vastauksianne sarakkeeseen G.</v>
      </c>
      <c r="G6" s="474"/>
      <c r="H6" s="474"/>
      <c r="I6" s="47"/>
      <c r="K6" s="163">
        <f>SUM(K14:K346)</f>
        <v>100</v>
      </c>
      <c r="L6" s="163">
        <f>SUM(L17:L79)</f>
        <v>0</v>
      </c>
    </row>
    <row r="7" spans="1:28" s="23" customFormat="1" ht="33.75" customHeight="1" x14ac:dyDescent="0.25">
      <c r="B7" s="35"/>
      <c r="C7" s="39"/>
      <c r="E7" s="30"/>
      <c r="F7" s="475" t="str">
        <f>IF(L7&gt;0,CONCATENATE("Olette vastanneet Ei ",L7," pakolliseen vaatimukseen, hankintalain mukaan tarjouksenne joudutaan lähes varmasti hylkäämään"),"")</f>
        <v/>
      </c>
      <c r="G7" s="475"/>
      <c r="H7" s="475"/>
      <c r="I7" s="110"/>
      <c r="J7" s="371"/>
      <c r="K7" s="163"/>
      <c r="L7" s="163">
        <f>SUM(L17:L325)</f>
        <v>0</v>
      </c>
      <c r="M7" s="163"/>
      <c r="N7" s="373"/>
      <c r="O7" s="162"/>
      <c r="P7" s="373"/>
      <c r="Q7" s="373"/>
      <c r="R7" s="373"/>
      <c r="S7" s="373"/>
      <c r="T7" s="373"/>
      <c r="U7" s="373"/>
      <c r="V7" s="373"/>
      <c r="W7" s="375"/>
      <c r="X7" s="373"/>
      <c r="Y7" s="373"/>
      <c r="Z7" s="373"/>
      <c r="AA7" s="212"/>
      <c r="AB7" s="212"/>
    </row>
    <row r="8" spans="1:28" ht="15.6" x14ac:dyDescent="0.25">
      <c r="B8" s="35" t="s">
        <v>34</v>
      </c>
      <c r="F8" s="321"/>
      <c r="G8" s="36"/>
      <c r="H8" s="21"/>
      <c r="I8" s="110"/>
    </row>
    <row r="9" spans="1:28" ht="79.5" customHeight="1" x14ac:dyDescent="0.25">
      <c r="F9" s="481" t="s">
        <v>325</v>
      </c>
      <c r="G9" s="482"/>
      <c r="H9" s="482"/>
      <c r="I9" s="47"/>
      <c r="W9" s="375"/>
    </row>
    <row r="10" spans="1:28" ht="15.6" x14ac:dyDescent="0.25">
      <c r="B10" s="35" t="s">
        <v>326</v>
      </c>
      <c r="E10" s="35"/>
      <c r="F10" s="321"/>
      <c r="G10" s="46"/>
      <c r="H10" s="103"/>
      <c r="I10" s="110"/>
    </row>
    <row r="11" spans="1:28" ht="259.5" customHeight="1" x14ac:dyDescent="0.25">
      <c r="F11" s="478" t="s">
        <v>327</v>
      </c>
      <c r="G11" s="483"/>
      <c r="H11" s="483"/>
      <c r="I11" s="92"/>
    </row>
    <row r="12" spans="1:28" customFormat="1" ht="25.5" customHeight="1" x14ac:dyDescent="0.3">
      <c r="C12" s="14" t="s">
        <v>38</v>
      </c>
      <c r="D12" s="13"/>
      <c r="E12" s="6"/>
      <c r="F12" s="329"/>
      <c r="G12" s="49"/>
      <c r="H12" s="3"/>
      <c r="I12" s="83"/>
      <c r="J12" s="438"/>
      <c r="K12" s="382"/>
      <c r="L12" s="383"/>
      <c r="M12" s="383"/>
      <c r="N12" s="347"/>
      <c r="O12" s="422"/>
      <c r="P12" s="347"/>
      <c r="Q12" s="347"/>
      <c r="R12" s="347"/>
      <c r="S12" s="347"/>
      <c r="T12" s="347"/>
      <c r="U12" s="347"/>
      <c r="V12" s="347"/>
      <c r="W12" s="423"/>
      <c r="X12" s="347"/>
      <c r="Y12" s="347"/>
      <c r="Z12" s="347"/>
      <c r="AA12" s="83"/>
      <c r="AB12" s="83"/>
    </row>
    <row r="13" spans="1:28" ht="15" thickBot="1" x14ac:dyDescent="0.35">
      <c r="F13" s="104" t="s">
        <v>39</v>
      </c>
      <c r="G13" s="49"/>
      <c r="H13" s="3"/>
      <c r="I13" s="47"/>
      <c r="K13" s="387"/>
      <c r="L13" s="387"/>
      <c r="M13" s="387"/>
      <c r="N13" s="424"/>
      <c r="O13" s="424"/>
      <c r="P13" s="424"/>
      <c r="Q13" s="424"/>
      <c r="R13" s="425"/>
      <c r="S13" s="161"/>
    </row>
    <row r="14" spans="1:28" ht="55.5" customHeight="1" thickBot="1" x14ac:dyDescent="0.35">
      <c r="D14" s="107" t="str">
        <f>CONCATENATE($A$1,".",M14)</f>
        <v>4.1</v>
      </c>
      <c r="E14" s="154" t="s">
        <v>40</v>
      </c>
      <c r="F14" s="155" t="s">
        <v>328</v>
      </c>
      <c r="G14" s="49"/>
      <c r="H14" s="3"/>
      <c r="I14" s="47"/>
      <c r="J14" s="438"/>
      <c r="M14" s="391">
        <v>1</v>
      </c>
      <c r="N14" s="424"/>
    </row>
    <row r="15" spans="1:28" ht="13.8" x14ac:dyDescent="0.25">
      <c r="H15" s="103"/>
      <c r="I15" s="47"/>
      <c r="J15" s="438"/>
    </row>
    <row r="16" spans="1:28" ht="15.6" x14ac:dyDescent="0.25">
      <c r="B16" s="35"/>
      <c r="C16" s="35" t="s">
        <v>329</v>
      </c>
      <c r="E16" s="35"/>
      <c r="F16" s="321"/>
      <c r="G16" s="46"/>
      <c r="H16" s="103"/>
      <c r="I16" s="110"/>
      <c r="J16" s="438"/>
    </row>
    <row r="17" spans="2:25" ht="92.4" x14ac:dyDescent="0.25">
      <c r="D17" s="107" t="str">
        <f t="shared" ref="D17:D24" ca="1" si="0">CONCATENATE($A$1,".",M17)</f>
        <v>4.2</v>
      </c>
      <c r="E17" s="224" t="s">
        <v>23</v>
      </c>
      <c r="F17" s="227" t="s">
        <v>330</v>
      </c>
      <c r="G17" s="225"/>
      <c r="H17" s="93" t="s">
        <v>47</v>
      </c>
      <c r="I17" s="110"/>
      <c r="J17" s="438"/>
      <c r="K17" s="163">
        <f t="shared" ref="K17:K24" si="1">IF(AND(OR(E17="V1",E17="V2",E17="V3"),G17=""),1,0)</f>
        <v>1</v>
      </c>
      <c r="L17" s="163">
        <f t="shared" ref="L17:L24" si="2">IF(OR(AND(E17="V1",G17="Ei"),(AND(E17="V1",G17="Osittain"))),1,0)</f>
        <v>0</v>
      </c>
      <c r="M17" s="391">
        <f ca="1">MAX(M$14:OFFSET(M17,-1,0))+1</f>
        <v>2</v>
      </c>
      <c r="O17" s="373">
        <f t="shared" ref="O17:V24" si="3">IF(AND($E17=O$2,$G17=O$3),1,0)</f>
        <v>0</v>
      </c>
      <c r="P17" s="373">
        <f t="shared" si="3"/>
        <v>0</v>
      </c>
      <c r="Q17" s="373">
        <f t="shared" si="3"/>
        <v>0</v>
      </c>
      <c r="R17" s="373">
        <f t="shared" si="3"/>
        <v>0</v>
      </c>
      <c r="S17" s="373">
        <f t="shared" si="3"/>
        <v>0</v>
      </c>
      <c r="T17" s="373">
        <f t="shared" si="3"/>
        <v>0</v>
      </c>
      <c r="U17" s="373">
        <f t="shared" si="3"/>
        <v>0</v>
      </c>
      <c r="V17" s="373">
        <f t="shared" si="3"/>
        <v>0</v>
      </c>
      <c r="X17" s="373">
        <f t="shared" ref="X17:X24" si="4">IF(E17="V2",1,0)</f>
        <v>0</v>
      </c>
      <c r="Y17" s="373">
        <f t="shared" ref="Y17:Y24" si="5">IF(E17="V3",1,0)</f>
        <v>0</v>
      </c>
    </row>
    <row r="18" spans="2:25" ht="54" customHeight="1" x14ac:dyDescent="0.25">
      <c r="D18" s="107" t="str">
        <f t="shared" ca="1" si="0"/>
        <v>4.3</v>
      </c>
      <c r="E18" s="224" t="s">
        <v>23</v>
      </c>
      <c r="F18" s="299" t="s">
        <v>331</v>
      </c>
      <c r="G18" s="225"/>
      <c r="H18" s="93" t="s">
        <v>47</v>
      </c>
      <c r="I18" s="110"/>
      <c r="J18" s="438"/>
      <c r="K18" s="163">
        <f t="shared" si="1"/>
        <v>1</v>
      </c>
      <c r="L18" s="163">
        <f t="shared" si="2"/>
        <v>0</v>
      </c>
      <c r="M18" s="391">
        <f ca="1">MAX(M$14:OFFSET(M18,-1,0))+1</f>
        <v>3</v>
      </c>
      <c r="O18" s="373">
        <f t="shared" si="3"/>
        <v>0</v>
      </c>
      <c r="P18" s="373">
        <f t="shared" si="3"/>
        <v>0</v>
      </c>
      <c r="Q18" s="373">
        <f t="shared" si="3"/>
        <v>0</v>
      </c>
      <c r="R18" s="373">
        <f t="shared" si="3"/>
        <v>0</v>
      </c>
      <c r="S18" s="373">
        <f t="shared" si="3"/>
        <v>0</v>
      </c>
      <c r="T18" s="373">
        <f t="shared" si="3"/>
        <v>0</v>
      </c>
      <c r="U18" s="373">
        <f t="shared" si="3"/>
        <v>0</v>
      </c>
      <c r="V18" s="373">
        <f t="shared" si="3"/>
        <v>0</v>
      </c>
      <c r="X18" s="373">
        <f t="shared" si="4"/>
        <v>0</v>
      </c>
      <c r="Y18" s="373">
        <f t="shared" si="5"/>
        <v>0</v>
      </c>
    </row>
    <row r="19" spans="2:25" ht="79.2" x14ac:dyDescent="0.3">
      <c r="D19" s="107" t="str">
        <f t="shared" ref="D19" ca="1" si="6">CONCATENATE($A$1,".",M19)</f>
        <v>4.4</v>
      </c>
      <c r="E19" s="224" t="s">
        <v>23</v>
      </c>
      <c r="F19" s="299" t="s">
        <v>332</v>
      </c>
      <c r="G19" s="225"/>
      <c r="H19" s="93" t="s">
        <v>47</v>
      </c>
      <c r="I19" s="110"/>
      <c r="J19" s="438"/>
      <c r="K19" s="163">
        <f t="shared" ref="K19" si="7">IF(AND(OR(E19="V1",E19="V2",E19="V3"),G19=""),1,0)</f>
        <v>1</v>
      </c>
      <c r="L19" s="163">
        <f t="shared" ref="L19" si="8">IF(OR(AND(E19="V1",G19="Ei"),(AND(E19="V1",G19="Osittain"))),1,0)</f>
        <v>0</v>
      </c>
      <c r="M19" s="391">
        <f ca="1">MAX(M$14:OFFSET(M19,-1,0))+1</f>
        <v>4</v>
      </c>
      <c r="N19" s="424"/>
      <c r="O19" s="373">
        <f t="shared" si="3"/>
        <v>0</v>
      </c>
      <c r="P19" s="373">
        <f t="shared" si="3"/>
        <v>0</v>
      </c>
      <c r="Q19" s="373">
        <f t="shared" si="3"/>
        <v>0</v>
      </c>
      <c r="R19" s="373">
        <f t="shared" si="3"/>
        <v>0</v>
      </c>
      <c r="S19" s="373">
        <f t="shared" si="3"/>
        <v>0</v>
      </c>
      <c r="T19" s="373">
        <f t="shared" si="3"/>
        <v>0</v>
      </c>
      <c r="U19" s="373">
        <f t="shared" si="3"/>
        <v>0</v>
      </c>
      <c r="V19" s="373">
        <f t="shared" si="3"/>
        <v>0</v>
      </c>
      <c r="X19" s="373">
        <f t="shared" ref="X19" si="9">IF(E19="V2",1,0)</f>
        <v>0</v>
      </c>
      <c r="Y19" s="373">
        <f t="shared" ref="Y19" si="10">IF(E19="V3",1,0)</f>
        <v>0</v>
      </c>
    </row>
    <row r="20" spans="2:25" ht="92.4" x14ac:dyDescent="0.3">
      <c r="D20" s="107" t="str">
        <f t="shared" ref="D20" ca="1" si="11">CONCATENATE($A$1,".",M20)</f>
        <v>4.5</v>
      </c>
      <c r="E20" s="224" t="s">
        <v>25</v>
      </c>
      <c r="F20" s="299" t="s">
        <v>333</v>
      </c>
      <c r="G20" s="225"/>
      <c r="H20" s="93" t="s">
        <v>47</v>
      </c>
      <c r="I20" s="110"/>
      <c r="J20" s="439" t="s">
        <v>334</v>
      </c>
      <c r="K20" s="163">
        <f t="shared" ref="K20" si="12">IF(AND(OR(E20="V1",E20="V2",E20="V3"),G20=""),1,0)</f>
        <v>1</v>
      </c>
      <c r="L20" s="163">
        <f t="shared" ref="L20" si="13">IF(OR(AND(E20="V1",G20="Ei"),(AND(E20="V1",G20="Osittain"))),1,0)</f>
        <v>0</v>
      </c>
      <c r="M20" s="391">
        <f ca="1">MAX(M$14:OFFSET(M20,-1,0))+1</f>
        <v>5</v>
      </c>
      <c r="N20" s="424"/>
      <c r="O20" s="373">
        <f t="shared" si="3"/>
        <v>0</v>
      </c>
      <c r="P20" s="373">
        <f t="shared" si="3"/>
        <v>0</v>
      </c>
      <c r="Q20" s="373">
        <f t="shared" si="3"/>
        <v>0</v>
      </c>
      <c r="R20" s="373">
        <f t="shared" si="3"/>
        <v>0</v>
      </c>
      <c r="S20" s="373">
        <f t="shared" si="3"/>
        <v>0</v>
      </c>
      <c r="T20" s="373">
        <f t="shared" si="3"/>
        <v>0</v>
      </c>
      <c r="U20" s="373">
        <f t="shared" si="3"/>
        <v>0</v>
      </c>
      <c r="V20" s="373">
        <f t="shared" si="3"/>
        <v>0</v>
      </c>
      <c r="X20" s="373">
        <f t="shared" ref="X20" si="14">IF(E20="V2",1,0)</f>
        <v>1</v>
      </c>
      <c r="Y20" s="373">
        <f t="shared" ref="Y20" si="15">IF(E20="V3",1,0)</f>
        <v>0</v>
      </c>
    </row>
    <row r="21" spans="2:25" ht="86.25" customHeight="1" x14ac:dyDescent="0.3">
      <c r="D21" s="107" t="str">
        <f t="shared" ca="1" si="0"/>
        <v>4.6</v>
      </c>
      <c r="E21" s="301" t="s">
        <v>23</v>
      </c>
      <c r="F21" s="298" t="s">
        <v>335</v>
      </c>
      <c r="G21" s="225"/>
      <c r="H21" s="93" t="s">
        <v>47</v>
      </c>
      <c r="I21" s="110"/>
      <c r="J21" s="438"/>
      <c r="K21" s="163">
        <f t="shared" si="1"/>
        <v>1</v>
      </c>
      <c r="L21" s="163">
        <f t="shared" si="2"/>
        <v>0</v>
      </c>
      <c r="M21" s="391">
        <f ca="1">MAX(M$14:OFFSET(M21,-1,0))+1</f>
        <v>6</v>
      </c>
      <c r="N21" s="424"/>
      <c r="O21" s="373">
        <f t="shared" si="3"/>
        <v>0</v>
      </c>
      <c r="P21" s="373">
        <f t="shared" si="3"/>
        <v>0</v>
      </c>
      <c r="Q21" s="373">
        <f t="shared" si="3"/>
        <v>0</v>
      </c>
      <c r="R21" s="373">
        <f t="shared" si="3"/>
        <v>0</v>
      </c>
      <c r="S21" s="373">
        <f t="shared" si="3"/>
        <v>0</v>
      </c>
      <c r="T21" s="373">
        <f t="shared" si="3"/>
        <v>0</v>
      </c>
      <c r="U21" s="373">
        <f t="shared" si="3"/>
        <v>0</v>
      </c>
      <c r="V21" s="373">
        <f t="shared" si="3"/>
        <v>0</v>
      </c>
      <c r="X21" s="373">
        <f t="shared" si="4"/>
        <v>0</v>
      </c>
      <c r="Y21" s="373">
        <f t="shared" si="5"/>
        <v>0</v>
      </c>
    </row>
    <row r="22" spans="2:25" ht="52.8" x14ac:dyDescent="0.25">
      <c r="D22" s="107" t="str">
        <f t="shared" ca="1" si="0"/>
        <v>4.7</v>
      </c>
      <c r="E22" s="301" t="s">
        <v>23</v>
      </c>
      <c r="F22" s="298" t="s">
        <v>336</v>
      </c>
      <c r="G22" s="225"/>
      <c r="H22" s="93" t="s">
        <v>47</v>
      </c>
      <c r="I22" s="110"/>
      <c r="K22" s="163">
        <f t="shared" si="1"/>
        <v>1</v>
      </c>
      <c r="L22" s="163">
        <f t="shared" si="2"/>
        <v>0</v>
      </c>
      <c r="M22" s="391">
        <f ca="1">MAX(M$14:OFFSET(M22,-1,0))+1</f>
        <v>7</v>
      </c>
      <c r="O22" s="373">
        <f t="shared" si="3"/>
        <v>0</v>
      </c>
      <c r="P22" s="373">
        <f t="shared" si="3"/>
        <v>0</v>
      </c>
      <c r="Q22" s="373">
        <f t="shared" si="3"/>
        <v>0</v>
      </c>
      <c r="R22" s="373">
        <f t="shared" si="3"/>
        <v>0</v>
      </c>
      <c r="S22" s="373">
        <f t="shared" si="3"/>
        <v>0</v>
      </c>
      <c r="T22" s="373">
        <f t="shared" si="3"/>
        <v>0</v>
      </c>
      <c r="U22" s="373">
        <f t="shared" si="3"/>
        <v>0</v>
      </c>
      <c r="V22" s="373">
        <f t="shared" si="3"/>
        <v>0</v>
      </c>
      <c r="X22" s="373">
        <f t="shared" si="4"/>
        <v>0</v>
      </c>
      <c r="Y22" s="373">
        <f t="shared" si="5"/>
        <v>0</v>
      </c>
    </row>
    <row r="23" spans="2:25" ht="52.8" x14ac:dyDescent="0.25">
      <c r="D23" s="107" t="str">
        <f t="shared" ca="1" si="0"/>
        <v>4.8</v>
      </c>
      <c r="E23" s="224" t="s">
        <v>23</v>
      </c>
      <c r="F23" s="298" t="s">
        <v>337</v>
      </c>
      <c r="G23" s="225"/>
      <c r="H23" s="93" t="s">
        <v>47</v>
      </c>
      <c r="I23" s="110"/>
      <c r="K23" s="163">
        <f t="shared" si="1"/>
        <v>1</v>
      </c>
      <c r="L23" s="163">
        <f t="shared" si="2"/>
        <v>0</v>
      </c>
      <c r="M23" s="391">
        <f ca="1">MAX(M$14:OFFSET(M23,-1,0))+1</f>
        <v>8</v>
      </c>
      <c r="O23" s="373">
        <f t="shared" si="3"/>
        <v>0</v>
      </c>
      <c r="P23" s="373">
        <f t="shared" si="3"/>
        <v>0</v>
      </c>
      <c r="Q23" s="373">
        <f t="shared" si="3"/>
        <v>0</v>
      </c>
      <c r="R23" s="373">
        <f t="shared" si="3"/>
        <v>0</v>
      </c>
      <c r="S23" s="373">
        <f t="shared" si="3"/>
        <v>0</v>
      </c>
      <c r="T23" s="373">
        <f t="shared" si="3"/>
        <v>0</v>
      </c>
      <c r="U23" s="373">
        <f t="shared" si="3"/>
        <v>0</v>
      </c>
      <c r="V23" s="373">
        <f t="shared" si="3"/>
        <v>0</v>
      </c>
      <c r="X23" s="373">
        <f t="shared" si="4"/>
        <v>0</v>
      </c>
      <c r="Y23" s="373">
        <f t="shared" si="5"/>
        <v>0</v>
      </c>
    </row>
    <row r="24" spans="2:25" ht="79.2" x14ac:dyDescent="0.25">
      <c r="D24" s="107" t="str">
        <f t="shared" ca="1" si="0"/>
        <v>4.9</v>
      </c>
      <c r="E24" s="224" t="s">
        <v>25</v>
      </c>
      <c r="F24" s="298" t="s">
        <v>338</v>
      </c>
      <c r="G24" s="225"/>
      <c r="H24" s="93" t="s">
        <v>47</v>
      </c>
      <c r="I24" s="110"/>
      <c r="K24" s="163">
        <f t="shared" si="1"/>
        <v>1</v>
      </c>
      <c r="L24" s="163">
        <f t="shared" si="2"/>
        <v>0</v>
      </c>
      <c r="M24" s="391">
        <f ca="1">MAX(M$14:OFFSET(M24,-1,0))+1</f>
        <v>9</v>
      </c>
      <c r="O24" s="373">
        <f t="shared" si="3"/>
        <v>0</v>
      </c>
      <c r="P24" s="373">
        <f t="shared" si="3"/>
        <v>0</v>
      </c>
      <c r="Q24" s="373">
        <f t="shared" si="3"/>
        <v>0</v>
      </c>
      <c r="R24" s="373">
        <f t="shared" si="3"/>
        <v>0</v>
      </c>
      <c r="S24" s="373">
        <f t="shared" si="3"/>
        <v>0</v>
      </c>
      <c r="T24" s="373">
        <f t="shared" si="3"/>
        <v>0</v>
      </c>
      <c r="U24" s="373">
        <f t="shared" si="3"/>
        <v>0</v>
      </c>
      <c r="V24" s="373">
        <f t="shared" si="3"/>
        <v>0</v>
      </c>
      <c r="X24" s="373">
        <f t="shared" si="4"/>
        <v>1</v>
      </c>
      <c r="Y24" s="373">
        <f t="shared" si="5"/>
        <v>0</v>
      </c>
    </row>
    <row r="25" spans="2:25" ht="13.8" x14ac:dyDescent="0.25">
      <c r="F25" s="321"/>
      <c r="G25" s="56"/>
      <c r="H25" s="21"/>
      <c r="I25" s="47"/>
    </row>
    <row r="26" spans="2:25" ht="23.25" customHeight="1" x14ac:dyDescent="0.3">
      <c r="B26" s="40"/>
      <c r="C26" s="35" t="s">
        <v>339</v>
      </c>
      <c r="E26" s="40"/>
      <c r="F26" s="50"/>
      <c r="H26" s="41"/>
      <c r="I26" s="94"/>
      <c r="M26" s="391"/>
    </row>
    <row r="27" spans="2:25" ht="75" customHeight="1" x14ac:dyDescent="0.25">
      <c r="F27" s="478" t="s">
        <v>340</v>
      </c>
      <c r="G27" s="478"/>
      <c r="H27" s="478"/>
      <c r="I27" s="92"/>
      <c r="M27" s="391"/>
    </row>
    <row r="28" spans="2:25" ht="169.5" customHeight="1" x14ac:dyDescent="0.25">
      <c r="F28" s="478" t="s">
        <v>341</v>
      </c>
      <c r="G28" s="478"/>
      <c r="H28" s="478"/>
      <c r="I28" s="92"/>
      <c r="M28" s="391"/>
    </row>
    <row r="29" spans="2:25" ht="13.8" x14ac:dyDescent="0.25">
      <c r="F29" s="104" t="s">
        <v>44</v>
      </c>
      <c r="G29" s="105" t="s">
        <v>45</v>
      </c>
      <c r="H29" s="108"/>
      <c r="I29" s="47"/>
    </row>
    <row r="30" spans="2:25" ht="105.6" x14ac:dyDescent="0.3">
      <c r="D30" s="107" t="str">
        <f t="shared" ref="D30:D32" ca="1" si="16">CONCATENATE($A$1,".",M30)</f>
        <v>4.10</v>
      </c>
      <c r="E30" s="301" t="s">
        <v>23</v>
      </c>
      <c r="F30" s="300" t="s">
        <v>342</v>
      </c>
      <c r="G30" s="225"/>
      <c r="H30" s="93" t="s">
        <v>47</v>
      </c>
      <c r="I30" s="110"/>
      <c r="K30" s="163">
        <f t="shared" ref="K30:K32" si="17">IF(AND(OR(E30="V1",E30="V2",E30="V3"),G30=""),1,0)</f>
        <v>1</v>
      </c>
      <c r="L30" s="163">
        <f t="shared" ref="L30:L32" si="18">IF(OR(AND(E30="V1",G30="Ei"),(AND(E30="V1",G30="Osittain"))),1,0)</f>
        <v>0</v>
      </c>
      <c r="M30" s="391">
        <f ca="1">MAX(M$14:OFFSET(M30,-1,0))+1</f>
        <v>10</v>
      </c>
      <c r="N30" s="424"/>
      <c r="O30" s="373">
        <f t="shared" ref="O30:V32" si="19">IF(AND($E30=O$2,$G30=O$3),1,0)</f>
        <v>0</v>
      </c>
      <c r="P30" s="373">
        <f t="shared" si="19"/>
        <v>0</v>
      </c>
      <c r="Q30" s="373">
        <f t="shared" si="19"/>
        <v>0</v>
      </c>
      <c r="R30" s="373">
        <f t="shared" si="19"/>
        <v>0</v>
      </c>
      <c r="S30" s="373">
        <f t="shared" si="19"/>
        <v>0</v>
      </c>
      <c r="T30" s="373">
        <f t="shared" si="19"/>
        <v>0</v>
      </c>
      <c r="U30" s="373">
        <f t="shared" si="19"/>
        <v>0</v>
      </c>
      <c r="V30" s="373">
        <f t="shared" si="19"/>
        <v>0</v>
      </c>
      <c r="X30" s="373">
        <f t="shared" ref="X30:X32" si="20">IF(E30="V2",1,0)</f>
        <v>0</v>
      </c>
      <c r="Y30" s="373">
        <f t="shared" ref="Y30:Y32" si="21">IF(E30="V3",1,0)</f>
        <v>0</v>
      </c>
    </row>
    <row r="31" spans="2:25" ht="118.8" x14ac:dyDescent="0.25">
      <c r="D31" s="107" t="str">
        <f t="shared" ref="D31" ca="1" si="22">CONCATENATE($A$1,".",M31)</f>
        <v>4.11</v>
      </c>
      <c r="E31" s="301" t="s">
        <v>23</v>
      </c>
      <c r="F31" s="300" t="s">
        <v>343</v>
      </c>
      <c r="G31" s="225"/>
      <c r="H31" s="93" t="s">
        <v>47</v>
      </c>
      <c r="I31" s="110"/>
      <c r="K31" s="163">
        <f t="shared" ref="K31" si="23">IF(AND(OR(E31="V1",E31="V2",E31="V3"),G31=""),1,0)</f>
        <v>1</v>
      </c>
      <c r="L31" s="163">
        <f t="shared" ref="L31" si="24">IF(OR(AND(E31="V1",G31="Ei"),(AND(E31="V1",G31="Osittain"))),1,0)</f>
        <v>0</v>
      </c>
      <c r="M31" s="391">
        <f ca="1">MAX(M$14:OFFSET(M31,-1,0))+1</f>
        <v>11</v>
      </c>
      <c r="O31" s="373">
        <f t="shared" si="19"/>
        <v>0</v>
      </c>
      <c r="P31" s="373">
        <f t="shared" si="19"/>
        <v>0</v>
      </c>
      <c r="Q31" s="373">
        <f t="shared" si="19"/>
        <v>0</v>
      </c>
      <c r="R31" s="373">
        <f t="shared" si="19"/>
        <v>0</v>
      </c>
      <c r="S31" s="373">
        <f t="shared" si="19"/>
        <v>0</v>
      </c>
      <c r="T31" s="373">
        <f t="shared" si="19"/>
        <v>0</v>
      </c>
      <c r="U31" s="373">
        <f t="shared" si="19"/>
        <v>0</v>
      </c>
      <c r="V31" s="373">
        <f t="shared" si="19"/>
        <v>0</v>
      </c>
      <c r="X31" s="373">
        <f t="shared" ref="X31" si="25">IF(E31="V2",1,0)</f>
        <v>0</v>
      </c>
      <c r="Y31" s="373">
        <f t="shared" ref="Y31" si="26">IF(E31="V3",1,0)</f>
        <v>0</v>
      </c>
    </row>
    <row r="32" spans="2:25" ht="171.6" x14ac:dyDescent="0.25">
      <c r="D32" s="107" t="str">
        <f t="shared" ca="1" si="16"/>
        <v>4.12</v>
      </c>
      <c r="E32" s="301" t="s">
        <v>26</v>
      </c>
      <c r="F32" s="227" t="s">
        <v>344</v>
      </c>
      <c r="G32" s="225"/>
      <c r="H32" s="93" t="s">
        <v>47</v>
      </c>
      <c r="I32" s="110"/>
      <c r="K32" s="163">
        <f t="shared" si="17"/>
        <v>1</v>
      </c>
      <c r="L32" s="163">
        <f t="shared" si="18"/>
        <v>0</v>
      </c>
      <c r="M32" s="391">
        <f ca="1">MAX(M$14:OFFSET(M32,-1,0))+1</f>
        <v>12</v>
      </c>
      <c r="O32" s="373">
        <f t="shared" si="19"/>
        <v>0</v>
      </c>
      <c r="P32" s="373">
        <f t="shared" si="19"/>
        <v>0</v>
      </c>
      <c r="Q32" s="373">
        <f t="shared" si="19"/>
        <v>0</v>
      </c>
      <c r="R32" s="373">
        <f t="shared" si="19"/>
        <v>0</v>
      </c>
      <c r="S32" s="373">
        <f t="shared" si="19"/>
        <v>0</v>
      </c>
      <c r="T32" s="373">
        <f t="shared" si="19"/>
        <v>0</v>
      </c>
      <c r="U32" s="373">
        <f t="shared" si="19"/>
        <v>0</v>
      </c>
      <c r="V32" s="373">
        <f t="shared" si="19"/>
        <v>0</v>
      </c>
      <c r="X32" s="373">
        <f t="shared" si="20"/>
        <v>0</v>
      </c>
      <c r="Y32" s="373">
        <f t="shared" si="21"/>
        <v>1</v>
      </c>
    </row>
    <row r="33" spans="2:25" ht="23.25" customHeight="1" x14ac:dyDescent="0.3">
      <c r="B33" s="40"/>
      <c r="C33" s="40" t="s">
        <v>345</v>
      </c>
      <c r="E33" s="40"/>
      <c r="F33" s="50"/>
      <c r="H33" s="41"/>
      <c r="I33" s="94"/>
      <c r="M33" s="391"/>
    </row>
    <row r="34" spans="2:25" ht="153" customHeight="1" x14ac:dyDescent="0.25">
      <c r="F34" s="478" t="s">
        <v>346</v>
      </c>
      <c r="G34" s="478"/>
      <c r="H34" s="478"/>
      <c r="I34" s="92"/>
      <c r="J34" s="371" t="s">
        <v>347</v>
      </c>
      <c r="M34" s="391"/>
    </row>
    <row r="35" spans="2:25" ht="13.8" x14ac:dyDescent="0.25">
      <c r="F35" s="104" t="s">
        <v>44</v>
      </c>
      <c r="G35" s="105" t="s">
        <v>45</v>
      </c>
      <c r="H35" s="108"/>
      <c r="I35" s="47"/>
    </row>
    <row r="36" spans="2:25" ht="66" x14ac:dyDescent="0.3">
      <c r="D36" s="107" t="str">
        <f t="shared" ref="D36:D40" ca="1" si="27">CONCATENATE($A$1,".",M36)</f>
        <v>4.13</v>
      </c>
      <c r="E36" s="301" t="s">
        <v>23</v>
      </c>
      <c r="F36" s="300" t="s">
        <v>348</v>
      </c>
      <c r="G36" s="225"/>
      <c r="H36" s="93" t="s">
        <v>47</v>
      </c>
      <c r="I36" s="110"/>
      <c r="K36" s="163">
        <f t="shared" ref="K36:K40" si="28">IF(AND(OR(E36="V1",E36="V2",E36="V3"),G36=""),1,0)</f>
        <v>1</v>
      </c>
      <c r="L36" s="163">
        <f t="shared" ref="L36:L40" si="29">IF(OR(AND(E36="V1",G36="Ei"),(AND(E36="V1",G36="Osittain"))),1,0)</f>
        <v>0</v>
      </c>
      <c r="M36" s="391">
        <f ca="1">MAX(M$14:OFFSET(M36,-1,0))+1</f>
        <v>13</v>
      </c>
      <c r="N36" s="424"/>
      <c r="O36" s="373">
        <f t="shared" ref="O36:V40" si="30">IF(AND($E36=O$2,$G36=O$3),1,0)</f>
        <v>0</v>
      </c>
      <c r="P36" s="373">
        <f t="shared" si="30"/>
        <v>0</v>
      </c>
      <c r="Q36" s="373">
        <f t="shared" si="30"/>
        <v>0</v>
      </c>
      <c r="R36" s="373">
        <f t="shared" si="30"/>
        <v>0</v>
      </c>
      <c r="S36" s="373">
        <f t="shared" si="30"/>
        <v>0</v>
      </c>
      <c r="T36" s="373">
        <f t="shared" si="30"/>
        <v>0</v>
      </c>
      <c r="U36" s="373">
        <f t="shared" si="30"/>
        <v>0</v>
      </c>
      <c r="V36" s="373">
        <f t="shared" si="30"/>
        <v>0</v>
      </c>
      <c r="X36" s="373">
        <f t="shared" ref="X36:X40" si="31">IF(E36="V2",1,0)</f>
        <v>0</v>
      </c>
      <c r="Y36" s="373">
        <f t="shared" ref="Y36:Y40" si="32">IF(E36="V3",1,0)</f>
        <v>0</v>
      </c>
    </row>
    <row r="37" spans="2:25" ht="79.2" x14ac:dyDescent="0.25">
      <c r="D37" s="107" t="str">
        <f t="shared" ca="1" si="27"/>
        <v>4.14</v>
      </c>
      <c r="E37" s="301" t="s">
        <v>23</v>
      </c>
      <c r="F37" s="444" t="s">
        <v>349</v>
      </c>
      <c r="G37" s="225"/>
      <c r="H37" s="93" t="s">
        <v>47</v>
      </c>
      <c r="I37" s="110"/>
      <c r="K37" s="163">
        <f t="shared" si="28"/>
        <v>1</v>
      </c>
      <c r="L37" s="163">
        <f t="shared" si="29"/>
        <v>0</v>
      </c>
      <c r="M37" s="391">
        <f ca="1">MAX(M$14:OFFSET(M37,-1,0))+1</f>
        <v>14</v>
      </c>
      <c r="O37" s="373">
        <f t="shared" si="30"/>
        <v>0</v>
      </c>
      <c r="P37" s="373">
        <f t="shared" si="30"/>
        <v>0</v>
      </c>
      <c r="Q37" s="373">
        <f t="shared" si="30"/>
        <v>0</v>
      </c>
      <c r="R37" s="373">
        <f t="shared" si="30"/>
        <v>0</v>
      </c>
      <c r="S37" s="373">
        <f t="shared" si="30"/>
        <v>0</v>
      </c>
      <c r="T37" s="373">
        <f t="shared" si="30"/>
        <v>0</v>
      </c>
      <c r="U37" s="373">
        <f t="shared" si="30"/>
        <v>0</v>
      </c>
      <c r="V37" s="373">
        <f t="shared" si="30"/>
        <v>0</v>
      </c>
      <c r="X37" s="373">
        <f t="shared" si="31"/>
        <v>0</v>
      </c>
      <c r="Y37" s="373">
        <f t="shared" si="32"/>
        <v>0</v>
      </c>
    </row>
    <row r="38" spans="2:25" ht="92.4" x14ac:dyDescent="0.25">
      <c r="D38" s="107" t="str">
        <f t="shared" ca="1" si="27"/>
        <v>4.15</v>
      </c>
      <c r="E38" s="224" t="s">
        <v>23</v>
      </c>
      <c r="F38" s="299" t="s">
        <v>350</v>
      </c>
      <c r="G38" s="225"/>
      <c r="H38" s="93" t="s">
        <v>47</v>
      </c>
      <c r="I38" s="110"/>
      <c r="K38" s="163">
        <f t="shared" si="28"/>
        <v>1</v>
      </c>
      <c r="L38" s="163">
        <f t="shared" si="29"/>
        <v>0</v>
      </c>
      <c r="M38" s="391">
        <f ca="1">MAX(M$14:OFFSET(M38,-1,0))+1</f>
        <v>15</v>
      </c>
      <c r="O38" s="373">
        <f t="shared" si="30"/>
        <v>0</v>
      </c>
      <c r="P38" s="373">
        <f t="shared" si="30"/>
        <v>0</v>
      </c>
      <c r="Q38" s="373">
        <f t="shared" si="30"/>
        <v>0</v>
      </c>
      <c r="R38" s="373">
        <f t="shared" si="30"/>
        <v>0</v>
      </c>
      <c r="S38" s="373">
        <f t="shared" si="30"/>
        <v>0</v>
      </c>
      <c r="T38" s="373">
        <f t="shared" si="30"/>
        <v>0</v>
      </c>
      <c r="U38" s="373">
        <f t="shared" si="30"/>
        <v>0</v>
      </c>
      <c r="V38" s="373">
        <f t="shared" si="30"/>
        <v>0</v>
      </c>
      <c r="X38" s="373">
        <f t="shared" si="31"/>
        <v>0</v>
      </c>
      <c r="Y38" s="373">
        <f t="shared" si="32"/>
        <v>0</v>
      </c>
    </row>
    <row r="39" spans="2:25" ht="66" x14ac:dyDescent="0.3">
      <c r="D39" s="107" t="str">
        <f t="shared" ca="1" si="27"/>
        <v>4.16</v>
      </c>
      <c r="E39" s="224" t="s">
        <v>23</v>
      </c>
      <c r="F39" s="300" t="s">
        <v>351</v>
      </c>
      <c r="G39" s="225"/>
      <c r="H39" s="93" t="s">
        <v>47</v>
      </c>
      <c r="I39" s="110"/>
      <c r="K39" s="163">
        <f t="shared" si="28"/>
        <v>1</v>
      </c>
      <c r="L39" s="163">
        <f t="shared" si="29"/>
        <v>0</v>
      </c>
      <c r="M39" s="391">
        <f ca="1">MAX(M$14:OFFSET(M39,-1,0))+1</f>
        <v>16</v>
      </c>
      <c r="N39" s="424"/>
      <c r="O39" s="373">
        <f t="shared" si="30"/>
        <v>0</v>
      </c>
      <c r="P39" s="373">
        <f t="shared" si="30"/>
        <v>0</v>
      </c>
      <c r="Q39" s="373">
        <f t="shared" si="30"/>
        <v>0</v>
      </c>
      <c r="R39" s="373">
        <f t="shared" si="30"/>
        <v>0</v>
      </c>
      <c r="S39" s="373">
        <f t="shared" si="30"/>
        <v>0</v>
      </c>
      <c r="T39" s="373">
        <f t="shared" si="30"/>
        <v>0</v>
      </c>
      <c r="U39" s="373">
        <f t="shared" si="30"/>
        <v>0</v>
      </c>
      <c r="V39" s="373">
        <f t="shared" si="30"/>
        <v>0</v>
      </c>
      <c r="X39" s="373">
        <f t="shared" si="31"/>
        <v>0</v>
      </c>
      <c r="Y39" s="373">
        <f t="shared" si="32"/>
        <v>0</v>
      </c>
    </row>
    <row r="40" spans="2:25" ht="52.8" x14ac:dyDescent="0.25">
      <c r="D40" s="107" t="str">
        <f t="shared" ca="1" si="27"/>
        <v>4.17</v>
      </c>
      <c r="E40" s="224" t="s">
        <v>25</v>
      </c>
      <c r="F40" s="299" t="s">
        <v>352</v>
      </c>
      <c r="G40" s="225"/>
      <c r="H40" s="93" t="s">
        <v>47</v>
      </c>
      <c r="I40" s="110"/>
      <c r="K40" s="163">
        <f t="shared" si="28"/>
        <v>1</v>
      </c>
      <c r="L40" s="163">
        <f t="shared" si="29"/>
        <v>0</v>
      </c>
      <c r="M40" s="391">
        <f ca="1">MAX(M$14:OFFSET(M40,-1,0))+1</f>
        <v>17</v>
      </c>
      <c r="O40" s="373">
        <f t="shared" si="30"/>
        <v>0</v>
      </c>
      <c r="P40" s="373">
        <f t="shared" si="30"/>
        <v>0</v>
      </c>
      <c r="Q40" s="373">
        <f t="shared" si="30"/>
        <v>0</v>
      </c>
      <c r="R40" s="373">
        <f t="shared" si="30"/>
        <v>0</v>
      </c>
      <c r="S40" s="373">
        <f t="shared" si="30"/>
        <v>0</v>
      </c>
      <c r="T40" s="373">
        <f t="shared" si="30"/>
        <v>0</v>
      </c>
      <c r="U40" s="373">
        <f t="shared" si="30"/>
        <v>0</v>
      </c>
      <c r="V40" s="373">
        <f t="shared" si="30"/>
        <v>0</v>
      </c>
      <c r="X40" s="373">
        <f t="shared" si="31"/>
        <v>1</v>
      </c>
      <c r="Y40" s="373">
        <f t="shared" si="32"/>
        <v>0</v>
      </c>
    </row>
    <row r="41" spans="2:25" ht="52.8" x14ac:dyDescent="0.25">
      <c r="D41" s="107" t="str">
        <f ca="1">CONCATENATE($A$1,".",M41)</f>
        <v>4.18</v>
      </c>
      <c r="E41" s="224" t="s">
        <v>26</v>
      </c>
      <c r="F41" s="299" t="s">
        <v>353</v>
      </c>
      <c r="G41" s="225"/>
      <c r="H41" s="93" t="s">
        <v>47</v>
      </c>
      <c r="I41" s="110"/>
      <c r="J41" s="371" t="s">
        <v>354</v>
      </c>
      <c r="K41" s="163">
        <f t="shared" ref="K41:K49" si="33">IF(AND(OR(E41="V1",E41="V2",E41="V3"),G41=""),1,0)</f>
        <v>1</v>
      </c>
      <c r="L41" s="163">
        <f t="shared" ref="L41:L49" si="34">IF(OR(AND(E41="V1",G41="Ei"),(AND(E41="V1",G41="Osittain"))),1,0)</f>
        <v>0</v>
      </c>
      <c r="M41" s="391">
        <f ca="1">MAX(M$14:OFFSET(M41,-1,0))+1</f>
        <v>18</v>
      </c>
      <c r="O41" s="373">
        <f t="shared" ref="O41:V54" si="35">IF(AND($E41=O$2,$G41=O$3),1,0)</f>
        <v>0</v>
      </c>
      <c r="P41" s="373">
        <f t="shared" si="35"/>
        <v>0</v>
      </c>
      <c r="Q41" s="373">
        <f t="shared" si="35"/>
        <v>0</v>
      </c>
      <c r="R41" s="373">
        <f t="shared" si="35"/>
        <v>0</v>
      </c>
      <c r="S41" s="373">
        <f t="shared" si="35"/>
        <v>0</v>
      </c>
      <c r="T41" s="373">
        <f t="shared" si="35"/>
        <v>0</v>
      </c>
      <c r="U41" s="373">
        <f t="shared" si="35"/>
        <v>0</v>
      </c>
      <c r="V41" s="373">
        <f t="shared" si="35"/>
        <v>0</v>
      </c>
      <c r="X41" s="373">
        <f t="shared" ref="X41:X49" si="36">IF(E41="V2",1,0)</f>
        <v>0</v>
      </c>
      <c r="Y41" s="373">
        <f t="shared" ref="Y41:Y49" si="37">IF(E41="V3",1,0)</f>
        <v>1</v>
      </c>
    </row>
    <row r="42" spans="2:25" ht="52.8" x14ac:dyDescent="0.3">
      <c r="D42" s="107" t="str">
        <f ca="1">CONCATENATE($A$1,".",M42)</f>
        <v>4.19</v>
      </c>
      <c r="E42" s="224" t="s">
        <v>23</v>
      </c>
      <c r="F42" s="299" t="s">
        <v>355</v>
      </c>
      <c r="G42" s="225"/>
      <c r="H42" s="93" t="s">
        <v>47</v>
      </c>
      <c r="I42" s="110"/>
      <c r="K42" s="163">
        <f t="shared" si="33"/>
        <v>1</v>
      </c>
      <c r="L42" s="163">
        <f t="shared" si="34"/>
        <v>0</v>
      </c>
      <c r="M42" s="391">
        <f ca="1">MAX(M$14:OFFSET(M42,-1,0))+1</f>
        <v>19</v>
      </c>
      <c r="N42" s="424"/>
      <c r="O42" s="373">
        <f t="shared" si="35"/>
        <v>0</v>
      </c>
      <c r="P42" s="373">
        <f t="shared" si="35"/>
        <v>0</v>
      </c>
      <c r="Q42" s="373">
        <f t="shared" si="35"/>
        <v>0</v>
      </c>
      <c r="R42" s="373">
        <f t="shared" si="35"/>
        <v>0</v>
      </c>
      <c r="S42" s="373">
        <f t="shared" si="35"/>
        <v>0</v>
      </c>
      <c r="T42" s="373">
        <f t="shared" si="35"/>
        <v>0</v>
      </c>
      <c r="U42" s="373">
        <f t="shared" si="35"/>
        <v>0</v>
      </c>
      <c r="V42" s="373">
        <f t="shared" si="35"/>
        <v>0</v>
      </c>
      <c r="X42" s="373">
        <f t="shared" si="36"/>
        <v>0</v>
      </c>
      <c r="Y42" s="373">
        <f t="shared" si="37"/>
        <v>0</v>
      </c>
    </row>
    <row r="43" spans="2:25" ht="66" x14ac:dyDescent="0.25">
      <c r="D43" s="107" t="str">
        <f t="shared" ref="D43:D49" ca="1" si="38">CONCATENATE($A$1,".",M43)</f>
        <v>4.20</v>
      </c>
      <c r="E43" s="224" t="s">
        <v>23</v>
      </c>
      <c r="F43" s="299" t="s">
        <v>356</v>
      </c>
      <c r="G43" s="225"/>
      <c r="H43" s="93" t="s">
        <v>47</v>
      </c>
      <c r="I43" s="110"/>
      <c r="K43" s="163">
        <f t="shared" si="33"/>
        <v>1</v>
      </c>
      <c r="L43" s="163">
        <f t="shared" si="34"/>
        <v>0</v>
      </c>
      <c r="M43" s="391">
        <f ca="1">MAX(M$14:OFFSET(M43,-1,0))+1</f>
        <v>20</v>
      </c>
      <c r="O43" s="373">
        <f t="shared" si="35"/>
        <v>0</v>
      </c>
      <c r="P43" s="373">
        <f t="shared" si="35"/>
        <v>0</v>
      </c>
      <c r="Q43" s="373">
        <f t="shared" si="35"/>
        <v>0</v>
      </c>
      <c r="R43" s="373">
        <f t="shared" si="35"/>
        <v>0</v>
      </c>
      <c r="S43" s="373">
        <f t="shared" si="35"/>
        <v>0</v>
      </c>
      <c r="T43" s="373">
        <f t="shared" si="35"/>
        <v>0</v>
      </c>
      <c r="U43" s="373">
        <f t="shared" si="35"/>
        <v>0</v>
      </c>
      <c r="V43" s="373">
        <f t="shared" si="35"/>
        <v>0</v>
      </c>
      <c r="X43" s="373">
        <f t="shared" si="36"/>
        <v>0</v>
      </c>
      <c r="Y43" s="373">
        <f t="shared" si="37"/>
        <v>0</v>
      </c>
    </row>
    <row r="44" spans="2:25" ht="79.2" x14ac:dyDescent="0.3">
      <c r="D44" s="107" t="str">
        <f t="shared" ca="1" si="38"/>
        <v>4.21</v>
      </c>
      <c r="E44" s="224" t="s">
        <v>23</v>
      </c>
      <c r="F44" s="299" t="s">
        <v>357</v>
      </c>
      <c r="G44" s="225"/>
      <c r="H44" s="93" t="s">
        <v>47</v>
      </c>
      <c r="I44" s="110"/>
      <c r="K44" s="163">
        <f t="shared" si="33"/>
        <v>1</v>
      </c>
      <c r="L44" s="163">
        <f t="shared" si="34"/>
        <v>0</v>
      </c>
      <c r="M44" s="391">
        <f ca="1">MAX(M$14:OFFSET(M44,-1,0))+1</f>
        <v>21</v>
      </c>
      <c r="N44" s="424"/>
      <c r="O44" s="373">
        <f t="shared" si="35"/>
        <v>0</v>
      </c>
      <c r="P44" s="373">
        <f t="shared" si="35"/>
        <v>0</v>
      </c>
      <c r="Q44" s="373">
        <f t="shared" si="35"/>
        <v>0</v>
      </c>
      <c r="R44" s="373">
        <f t="shared" si="35"/>
        <v>0</v>
      </c>
      <c r="S44" s="373">
        <f t="shared" si="35"/>
        <v>0</v>
      </c>
      <c r="T44" s="373">
        <f t="shared" si="35"/>
        <v>0</v>
      </c>
      <c r="U44" s="373">
        <f t="shared" si="35"/>
        <v>0</v>
      </c>
      <c r="V44" s="373">
        <f t="shared" si="35"/>
        <v>0</v>
      </c>
      <c r="X44" s="373">
        <f t="shared" si="36"/>
        <v>0</v>
      </c>
      <c r="Y44" s="373">
        <f t="shared" si="37"/>
        <v>0</v>
      </c>
    </row>
    <row r="45" spans="2:25" ht="118.8" x14ac:dyDescent="0.25">
      <c r="D45" s="107" t="str">
        <f t="shared" ca="1" si="38"/>
        <v>4.22</v>
      </c>
      <c r="E45" s="224" t="s">
        <v>23</v>
      </c>
      <c r="F45" s="299" t="s">
        <v>358</v>
      </c>
      <c r="G45" s="225"/>
      <c r="H45" s="93" t="s">
        <v>47</v>
      </c>
      <c r="I45" s="110"/>
      <c r="K45" s="163">
        <f t="shared" si="33"/>
        <v>1</v>
      </c>
      <c r="L45" s="163">
        <f t="shared" si="34"/>
        <v>0</v>
      </c>
      <c r="M45" s="391">
        <f ca="1">MAX(M$14:OFFSET(M45,-1,0))+1</f>
        <v>22</v>
      </c>
      <c r="O45" s="373">
        <f t="shared" si="35"/>
        <v>0</v>
      </c>
      <c r="P45" s="373">
        <f t="shared" si="35"/>
        <v>0</v>
      </c>
      <c r="Q45" s="373">
        <f t="shared" si="35"/>
        <v>0</v>
      </c>
      <c r="R45" s="373">
        <f t="shared" si="35"/>
        <v>0</v>
      </c>
      <c r="S45" s="373">
        <f t="shared" si="35"/>
        <v>0</v>
      </c>
      <c r="T45" s="373">
        <f t="shared" si="35"/>
        <v>0</v>
      </c>
      <c r="U45" s="373">
        <f t="shared" si="35"/>
        <v>0</v>
      </c>
      <c r="V45" s="373">
        <f t="shared" si="35"/>
        <v>0</v>
      </c>
      <c r="X45" s="373">
        <f t="shared" si="36"/>
        <v>0</v>
      </c>
      <c r="Y45" s="373">
        <f t="shared" si="37"/>
        <v>0</v>
      </c>
    </row>
    <row r="46" spans="2:25" ht="39.6" x14ac:dyDescent="0.3">
      <c r="D46" s="107" t="str">
        <f t="shared" ca="1" si="38"/>
        <v>4.23</v>
      </c>
      <c r="E46" s="224" t="s">
        <v>23</v>
      </c>
      <c r="F46" s="300" t="s">
        <v>359</v>
      </c>
      <c r="G46" s="225"/>
      <c r="H46" s="93" t="s">
        <v>47</v>
      </c>
      <c r="I46" s="110"/>
      <c r="K46" s="163">
        <f t="shared" si="33"/>
        <v>1</v>
      </c>
      <c r="L46" s="163">
        <f t="shared" si="34"/>
        <v>0</v>
      </c>
      <c r="M46" s="391">
        <f ca="1">MAX(M$14:OFFSET(M46,-1,0))+1</f>
        <v>23</v>
      </c>
      <c r="N46" s="424"/>
      <c r="O46" s="373">
        <f t="shared" si="35"/>
        <v>0</v>
      </c>
      <c r="P46" s="373">
        <f t="shared" si="35"/>
        <v>0</v>
      </c>
      <c r="Q46" s="373">
        <f t="shared" si="35"/>
        <v>0</v>
      </c>
      <c r="R46" s="373">
        <f t="shared" si="35"/>
        <v>0</v>
      </c>
      <c r="S46" s="373">
        <f t="shared" si="35"/>
        <v>0</v>
      </c>
      <c r="T46" s="373">
        <f t="shared" si="35"/>
        <v>0</v>
      </c>
      <c r="U46" s="373">
        <f t="shared" si="35"/>
        <v>0</v>
      </c>
      <c r="V46" s="373">
        <f t="shared" si="35"/>
        <v>0</v>
      </c>
      <c r="X46" s="373">
        <f t="shared" si="36"/>
        <v>0</v>
      </c>
      <c r="Y46" s="373">
        <f t="shared" si="37"/>
        <v>0</v>
      </c>
    </row>
    <row r="47" spans="2:25" ht="39.6" x14ac:dyDescent="0.25">
      <c r="D47" s="107" t="str">
        <f t="shared" ca="1" si="38"/>
        <v>4.24</v>
      </c>
      <c r="E47" s="224" t="s">
        <v>23</v>
      </c>
      <c r="F47" s="300" t="s">
        <v>360</v>
      </c>
      <c r="G47" s="225"/>
      <c r="H47" s="93" t="s">
        <v>47</v>
      </c>
      <c r="I47" s="110"/>
      <c r="K47" s="163">
        <f t="shared" si="33"/>
        <v>1</v>
      </c>
      <c r="L47" s="163">
        <f t="shared" si="34"/>
        <v>0</v>
      </c>
      <c r="M47" s="391">
        <f ca="1">MAX(M$14:OFFSET(M47,-1,0))+1</f>
        <v>24</v>
      </c>
      <c r="O47" s="373">
        <f t="shared" si="35"/>
        <v>0</v>
      </c>
      <c r="P47" s="373">
        <f t="shared" si="35"/>
        <v>0</v>
      </c>
      <c r="Q47" s="373">
        <f t="shared" si="35"/>
        <v>0</v>
      </c>
      <c r="R47" s="373">
        <f t="shared" si="35"/>
        <v>0</v>
      </c>
      <c r="S47" s="373">
        <f t="shared" si="35"/>
        <v>0</v>
      </c>
      <c r="T47" s="373">
        <f t="shared" si="35"/>
        <v>0</v>
      </c>
      <c r="U47" s="373">
        <f t="shared" si="35"/>
        <v>0</v>
      </c>
      <c r="V47" s="373">
        <f t="shared" si="35"/>
        <v>0</v>
      </c>
      <c r="X47" s="373">
        <f t="shared" si="36"/>
        <v>0</v>
      </c>
      <c r="Y47" s="373">
        <f t="shared" si="37"/>
        <v>0</v>
      </c>
    </row>
    <row r="48" spans="2:25" ht="132" x14ac:dyDescent="0.25">
      <c r="D48" s="107" t="str">
        <f t="shared" ca="1" si="38"/>
        <v>4.25</v>
      </c>
      <c r="E48" s="224" t="s">
        <v>23</v>
      </c>
      <c r="F48" s="299" t="s">
        <v>361</v>
      </c>
      <c r="G48" s="225"/>
      <c r="H48" s="93" t="s">
        <v>47</v>
      </c>
      <c r="I48" s="110"/>
      <c r="K48" s="163">
        <f t="shared" si="33"/>
        <v>1</v>
      </c>
      <c r="L48" s="163">
        <f t="shared" si="34"/>
        <v>0</v>
      </c>
      <c r="M48" s="391">
        <f ca="1">MAX(M$14:OFFSET(M48,-1,0))+1</f>
        <v>25</v>
      </c>
      <c r="O48" s="373">
        <f t="shared" si="35"/>
        <v>0</v>
      </c>
      <c r="P48" s="373">
        <f t="shared" si="35"/>
        <v>0</v>
      </c>
      <c r="Q48" s="373">
        <f t="shared" si="35"/>
        <v>0</v>
      </c>
      <c r="R48" s="373">
        <f t="shared" si="35"/>
        <v>0</v>
      </c>
      <c r="S48" s="373">
        <f t="shared" si="35"/>
        <v>0</v>
      </c>
      <c r="T48" s="373">
        <f t="shared" si="35"/>
        <v>0</v>
      </c>
      <c r="U48" s="373">
        <f t="shared" si="35"/>
        <v>0</v>
      </c>
      <c r="V48" s="373">
        <f t="shared" si="35"/>
        <v>0</v>
      </c>
      <c r="X48" s="373">
        <f t="shared" si="36"/>
        <v>0</v>
      </c>
      <c r="Y48" s="373">
        <f t="shared" si="37"/>
        <v>0</v>
      </c>
    </row>
    <row r="49" spans="2:25" ht="79.2" x14ac:dyDescent="0.3">
      <c r="D49" s="107" t="str">
        <f t="shared" ca="1" si="38"/>
        <v>4.26</v>
      </c>
      <c r="E49" s="224" t="s">
        <v>25</v>
      </c>
      <c r="F49" s="299" t="s">
        <v>362</v>
      </c>
      <c r="G49" s="225"/>
      <c r="H49" s="93" t="s">
        <v>47</v>
      </c>
      <c r="I49" s="110"/>
      <c r="K49" s="163">
        <f t="shared" si="33"/>
        <v>1</v>
      </c>
      <c r="L49" s="163">
        <f t="shared" si="34"/>
        <v>0</v>
      </c>
      <c r="M49" s="391">
        <f ca="1">MAX(M$14:OFFSET(M49,-1,0))+1</f>
        <v>26</v>
      </c>
      <c r="N49" s="424"/>
      <c r="O49" s="373">
        <f t="shared" si="35"/>
        <v>0</v>
      </c>
      <c r="P49" s="373">
        <f t="shared" si="35"/>
        <v>0</v>
      </c>
      <c r="Q49" s="373">
        <f t="shared" si="35"/>
        <v>0</v>
      </c>
      <c r="R49" s="373">
        <f t="shared" si="35"/>
        <v>0</v>
      </c>
      <c r="S49" s="373">
        <f t="shared" si="35"/>
        <v>0</v>
      </c>
      <c r="T49" s="373">
        <f t="shared" si="35"/>
        <v>0</v>
      </c>
      <c r="U49" s="373">
        <f t="shared" si="35"/>
        <v>0</v>
      </c>
      <c r="V49" s="373">
        <f t="shared" si="35"/>
        <v>0</v>
      </c>
      <c r="X49" s="373">
        <f t="shared" si="36"/>
        <v>1</v>
      </c>
      <c r="Y49" s="373">
        <f t="shared" si="37"/>
        <v>0</v>
      </c>
    </row>
    <row r="50" spans="2:25" ht="52.8" x14ac:dyDescent="0.25">
      <c r="D50" s="107" t="str">
        <f t="shared" ref="D50:D51" ca="1" si="39">CONCATENATE($A$1,".",M50)</f>
        <v>4.27</v>
      </c>
      <c r="E50" s="224" t="s">
        <v>23</v>
      </c>
      <c r="F50" s="299" t="s">
        <v>363</v>
      </c>
      <c r="G50" s="225"/>
      <c r="H50" s="93" t="s">
        <v>47</v>
      </c>
      <c r="I50" s="110"/>
      <c r="K50" s="163">
        <f t="shared" ref="K50:K57" si="40">IF(AND(OR(E50="V1",E50="V2",E50="V3"),G50=""),1,0)</f>
        <v>1</v>
      </c>
      <c r="L50" s="163">
        <f t="shared" ref="L50:L57" si="41">IF(OR(AND(E50="V1",G50="Ei"),(AND(E50="V1",G50="Osittain"))),1,0)</f>
        <v>0</v>
      </c>
      <c r="M50" s="391">
        <f ca="1">MAX(M$14:OFFSET(M50,-1,0))+1</f>
        <v>27</v>
      </c>
      <c r="O50" s="373">
        <f t="shared" si="35"/>
        <v>0</v>
      </c>
      <c r="P50" s="373">
        <f t="shared" si="35"/>
        <v>0</v>
      </c>
      <c r="Q50" s="373">
        <f t="shared" si="35"/>
        <v>0</v>
      </c>
      <c r="R50" s="373">
        <f t="shared" si="35"/>
        <v>0</v>
      </c>
      <c r="S50" s="373">
        <f t="shared" si="35"/>
        <v>0</v>
      </c>
      <c r="T50" s="373">
        <f t="shared" si="35"/>
        <v>0</v>
      </c>
      <c r="U50" s="373">
        <f t="shared" si="35"/>
        <v>0</v>
      </c>
      <c r="V50" s="373">
        <f t="shared" si="35"/>
        <v>0</v>
      </c>
      <c r="X50" s="373">
        <f t="shared" ref="X50:X57" si="42">IF(E50="V2",1,0)</f>
        <v>0</v>
      </c>
      <c r="Y50" s="373">
        <f t="shared" ref="Y50:Y57" si="43">IF(E50="V3",1,0)</f>
        <v>0</v>
      </c>
    </row>
    <row r="51" spans="2:25" ht="92.4" x14ac:dyDescent="0.3">
      <c r="D51" s="107" t="str">
        <f t="shared" ca="1" si="39"/>
        <v>4.28</v>
      </c>
      <c r="E51" s="224" t="s">
        <v>25</v>
      </c>
      <c r="F51" s="299" t="s">
        <v>364</v>
      </c>
      <c r="G51" s="225"/>
      <c r="H51" s="93" t="s">
        <v>47</v>
      </c>
      <c r="I51" s="110"/>
      <c r="K51" s="163">
        <f t="shared" si="40"/>
        <v>1</v>
      </c>
      <c r="L51" s="163">
        <f t="shared" si="41"/>
        <v>0</v>
      </c>
      <c r="M51" s="391">
        <f ca="1">MAX(M$14:OFFSET(M51,-1,0))+1</f>
        <v>28</v>
      </c>
      <c r="N51" s="424"/>
      <c r="O51" s="373">
        <f t="shared" si="35"/>
        <v>0</v>
      </c>
      <c r="P51" s="373">
        <f t="shared" si="35"/>
        <v>0</v>
      </c>
      <c r="Q51" s="373">
        <f t="shared" si="35"/>
        <v>0</v>
      </c>
      <c r="R51" s="373">
        <f t="shared" si="35"/>
        <v>0</v>
      </c>
      <c r="S51" s="373">
        <f t="shared" si="35"/>
        <v>0</v>
      </c>
      <c r="T51" s="373">
        <f t="shared" si="35"/>
        <v>0</v>
      </c>
      <c r="U51" s="373">
        <f t="shared" si="35"/>
        <v>0</v>
      </c>
      <c r="V51" s="373">
        <f t="shared" si="35"/>
        <v>0</v>
      </c>
      <c r="X51" s="373">
        <f t="shared" si="42"/>
        <v>1</v>
      </c>
      <c r="Y51" s="373">
        <f t="shared" si="43"/>
        <v>0</v>
      </c>
    </row>
    <row r="52" spans="2:25" ht="52.8" x14ac:dyDescent="0.25">
      <c r="D52" s="107" t="str">
        <f ca="1">CONCATENATE($A$1,".",M52)</f>
        <v>4.29</v>
      </c>
      <c r="E52" s="224" t="s">
        <v>25</v>
      </c>
      <c r="F52" s="299" t="s">
        <v>365</v>
      </c>
      <c r="G52" s="225"/>
      <c r="H52" s="93" t="s">
        <v>47</v>
      </c>
      <c r="I52" s="110"/>
      <c r="K52" s="163">
        <f t="shared" si="40"/>
        <v>1</v>
      </c>
      <c r="L52" s="163">
        <f t="shared" si="41"/>
        <v>0</v>
      </c>
      <c r="M52" s="391">
        <f ca="1">MAX(M$14:OFFSET(M52,-1,0))+1</f>
        <v>29</v>
      </c>
      <c r="O52" s="373">
        <f t="shared" si="35"/>
        <v>0</v>
      </c>
      <c r="P52" s="373">
        <f t="shared" si="35"/>
        <v>0</v>
      </c>
      <c r="Q52" s="373">
        <f t="shared" si="35"/>
        <v>0</v>
      </c>
      <c r="R52" s="373">
        <f t="shared" si="35"/>
        <v>0</v>
      </c>
      <c r="S52" s="373">
        <f t="shared" si="35"/>
        <v>0</v>
      </c>
      <c r="T52" s="373">
        <f t="shared" si="35"/>
        <v>0</v>
      </c>
      <c r="U52" s="373">
        <f t="shared" si="35"/>
        <v>0</v>
      </c>
      <c r="V52" s="373">
        <f t="shared" si="35"/>
        <v>0</v>
      </c>
      <c r="X52" s="373">
        <f t="shared" si="42"/>
        <v>1</v>
      </c>
      <c r="Y52" s="373">
        <f t="shared" si="43"/>
        <v>0</v>
      </c>
    </row>
    <row r="53" spans="2:25" ht="66" x14ac:dyDescent="0.3">
      <c r="D53" s="107" t="str">
        <f ca="1">CONCATENATE($A$1,".",M53)</f>
        <v>4.30</v>
      </c>
      <c r="E53" s="224" t="s">
        <v>25</v>
      </c>
      <c r="F53" s="299" t="s">
        <v>366</v>
      </c>
      <c r="G53" s="225"/>
      <c r="H53" s="93" t="s">
        <v>47</v>
      </c>
      <c r="I53" s="110"/>
      <c r="K53" s="163">
        <f t="shared" si="40"/>
        <v>1</v>
      </c>
      <c r="L53" s="163">
        <f t="shared" si="41"/>
        <v>0</v>
      </c>
      <c r="M53" s="391">
        <f ca="1">MAX(M$14:OFFSET(M53,-1,0))+1</f>
        <v>30</v>
      </c>
      <c r="N53" s="424"/>
      <c r="O53" s="373">
        <f t="shared" si="35"/>
        <v>0</v>
      </c>
      <c r="P53" s="373">
        <f t="shared" si="35"/>
        <v>0</v>
      </c>
      <c r="Q53" s="373">
        <f t="shared" si="35"/>
        <v>0</v>
      </c>
      <c r="R53" s="373">
        <f t="shared" si="35"/>
        <v>0</v>
      </c>
      <c r="S53" s="373">
        <f t="shared" si="35"/>
        <v>0</v>
      </c>
      <c r="T53" s="373">
        <f t="shared" si="35"/>
        <v>0</v>
      </c>
      <c r="U53" s="373">
        <f t="shared" si="35"/>
        <v>0</v>
      </c>
      <c r="V53" s="373">
        <f t="shared" si="35"/>
        <v>0</v>
      </c>
      <c r="X53" s="373">
        <f t="shared" si="42"/>
        <v>1</v>
      </c>
      <c r="Y53" s="373">
        <f t="shared" si="43"/>
        <v>0</v>
      </c>
    </row>
    <row r="54" spans="2:25" ht="66" x14ac:dyDescent="0.25">
      <c r="D54" s="107" t="str">
        <f t="shared" ref="D54" ca="1" si="44">CONCATENATE($A$1,".",M54)</f>
        <v>4.31</v>
      </c>
      <c r="E54" s="224" t="s">
        <v>23</v>
      </c>
      <c r="F54" s="299" t="s">
        <v>367</v>
      </c>
      <c r="G54" s="225"/>
      <c r="H54" s="93" t="s">
        <v>47</v>
      </c>
      <c r="I54" s="110"/>
      <c r="K54" s="163">
        <f t="shared" si="40"/>
        <v>1</v>
      </c>
      <c r="L54" s="163">
        <f t="shared" si="41"/>
        <v>0</v>
      </c>
      <c r="M54" s="391">
        <f ca="1">MAX(M$14:OFFSET(M54,-1,0))+1</f>
        <v>31</v>
      </c>
      <c r="O54" s="373">
        <f t="shared" si="35"/>
        <v>0</v>
      </c>
      <c r="P54" s="373">
        <f t="shared" si="35"/>
        <v>0</v>
      </c>
      <c r="Q54" s="373">
        <f t="shared" si="35"/>
        <v>0</v>
      </c>
      <c r="R54" s="373">
        <f t="shared" si="35"/>
        <v>0</v>
      </c>
      <c r="S54" s="373">
        <f t="shared" si="35"/>
        <v>0</v>
      </c>
      <c r="T54" s="373">
        <f t="shared" si="35"/>
        <v>0</v>
      </c>
      <c r="U54" s="373">
        <f t="shared" si="35"/>
        <v>0</v>
      </c>
      <c r="V54" s="373">
        <f t="shared" si="35"/>
        <v>0</v>
      </c>
      <c r="X54" s="373">
        <f t="shared" si="42"/>
        <v>0</v>
      </c>
      <c r="Y54" s="373">
        <f t="shared" si="43"/>
        <v>0</v>
      </c>
    </row>
    <row r="55" spans="2:25" ht="27.6" x14ac:dyDescent="0.25">
      <c r="D55" s="107" t="str">
        <f ca="1">CONCATENATE($A$1,".",M55)</f>
        <v>4.32</v>
      </c>
      <c r="E55" s="224" t="s">
        <v>23</v>
      </c>
      <c r="F55" s="299" t="s">
        <v>114</v>
      </c>
      <c r="G55" s="225"/>
      <c r="H55" s="93" t="s">
        <v>47</v>
      </c>
      <c r="I55" s="110"/>
      <c r="K55" s="163">
        <f t="shared" si="40"/>
        <v>1</v>
      </c>
      <c r="L55" s="163">
        <f t="shared" si="41"/>
        <v>0</v>
      </c>
      <c r="M55" s="391">
        <f ca="1">MAX(M$14:OFFSET(M55,-1,0))+1</f>
        <v>32</v>
      </c>
      <c r="O55" s="373">
        <f t="shared" ref="O55:V57" si="45">IF(AND($E55=O$2,$G55=O$3),1,0)</f>
        <v>0</v>
      </c>
      <c r="P55" s="373">
        <f t="shared" si="45"/>
        <v>0</v>
      </c>
      <c r="Q55" s="373">
        <f t="shared" si="45"/>
        <v>0</v>
      </c>
      <c r="R55" s="373">
        <f t="shared" si="45"/>
        <v>0</v>
      </c>
      <c r="S55" s="373">
        <f t="shared" si="45"/>
        <v>0</v>
      </c>
      <c r="T55" s="373">
        <f t="shared" si="45"/>
        <v>0</v>
      </c>
      <c r="U55" s="373">
        <f t="shared" si="45"/>
        <v>0</v>
      </c>
      <c r="V55" s="373">
        <f t="shared" si="45"/>
        <v>0</v>
      </c>
      <c r="X55" s="373">
        <f t="shared" si="42"/>
        <v>0</v>
      </c>
      <c r="Y55" s="373">
        <f t="shared" si="43"/>
        <v>0</v>
      </c>
    </row>
    <row r="56" spans="2:25" ht="27.6" x14ac:dyDescent="0.3">
      <c r="D56" s="107" t="str">
        <f ca="1">CONCATENATE($A$1,".",M56)</f>
        <v>4.33</v>
      </c>
      <c r="E56" s="224" t="s">
        <v>25</v>
      </c>
      <c r="F56" s="299" t="s">
        <v>114</v>
      </c>
      <c r="G56" s="225"/>
      <c r="H56" s="93" t="s">
        <v>47</v>
      </c>
      <c r="I56" s="110"/>
      <c r="K56" s="163">
        <f t="shared" si="40"/>
        <v>1</v>
      </c>
      <c r="L56" s="163">
        <f t="shared" si="41"/>
        <v>0</v>
      </c>
      <c r="M56" s="391">
        <f ca="1">MAX(M$14:OFFSET(M56,-1,0))+1</f>
        <v>33</v>
      </c>
      <c r="N56" s="424"/>
      <c r="O56" s="373">
        <f t="shared" si="45"/>
        <v>0</v>
      </c>
      <c r="P56" s="373">
        <f t="shared" si="45"/>
        <v>0</v>
      </c>
      <c r="Q56" s="373">
        <f t="shared" si="45"/>
        <v>0</v>
      </c>
      <c r="R56" s="373">
        <f t="shared" si="45"/>
        <v>0</v>
      </c>
      <c r="S56" s="373">
        <f t="shared" si="45"/>
        <v>0</v>
      </c>
      <c r="T56" s="373">
        <f t="shared" si="45"/>
        <v>0</v>
      </c>
      <c r="U56" s="373">
        <f t="shared" si="45"/>
        <v>0</v>
      </c>
      <c r="V56" s="373">
        <f t="shared" si="45"/>
        <v>0</v>
      </c>
      <c r="X56" s="373">
        <f t="shared" si="42"/>
        <v>1</v>
      </c>
      <c r="Y56" s="373">
        <f t="shared" si="43"/>
        <v>0</v>
      </c>
    </row>
    <row r="57" spans="2:25" ht="27.6" x14ac:dyDescent="0.25">
      <c r="D57" s="107" t="str">
        <f t="shared" ref="D57" ca="1" si="46">CONCATENATE($A$1,".",M57)</f>
        <v>4.34</v>
      </c>
      <c r="E57" s="224" t="s">
        <v>26</v>
      </c>
      <c r="F57" s="299" t="s">
        <v>114</v>
      </c>
      <c r="G57" s="225"/>
      <c r="H57" s="93" t="s">
        <v>47</v>
      </c>
      <c r="I57" s="110"/>
      <c r="K57" s="163">
        <f t="shared" si="40"/>
        <v>1</v>
      </c>
      <c r="L57" s="163">
        <f t="shared" si="41"/>
        <v>0</v>
      </c>
      <c r="M57" s="391">
        <f ca="1">MAX(M$14:OFFSET(M57,-1,0))+1</f>
        <v>34</v>
      </c>
      <c r="O57" s="373">
        <f t="shared" si="45"/>
        <v>0</v>
      </c>
      <c r="P57" s="373">
        <f t="shared" si="45"/>
        <v>0</v>
      </c>
      <c r="Q57" s="373">
        <f t="shared" si="45"/>
        <v>0</v>
      </c>
      <c r="R57" s="373">
        <f t="shared" si="45"/>
        <v>0</v>
      </c>
      <c r="S57" s="373">
        <f t="shared" si="45"/>
        <v>0</v>
      </c>
      <c r="T57" s="373">
        <f t="shared" si="45"/>
        <v>0</v>
      </c>
      <c r="U57" s="373">
        <f t="shared" si="45"/>
        <v>0</v>
      </c>
      <c r="V57" s="373">
        <f t="shared" si="45"/>
        <v>0</v>
      </c>
      <c r="X57" s="373">
        <f t="shared" si="42"/>
        <v>0</v>
      </c>
      <c r="Y57" s="373">
        <f t="shared" si="43"/>
        <v>1</v>
      </c>
    </row>
    <row r="58" spans="2:25" ht="23.25" customHeight="1" x14ac:dyDescent="0.3">
      <c r="B58" s="40"/>
      <c r="C58" s="40" t="s">
        <v>368</v>
      </c>
      <c r="E58" s="40"/>
      <c r="F58" s="50"/>
      <c r="H58" s="41"/>
      <c r="I58" s="94"/>
      <c r="M58" s="391"/>
    </row>
    <row r="59" spans="2:25" ht="40.5" customHeight="1" x14ac:dyDescent="0.25">
      <c r="F59" s="484" t="s">
        <v>369</v>
      </c>
      <c r="G59" s="484"/>
      <c r="H59" s="484"/>
      <c r="I59" s="92"/>
      <c r="M59" s="391"/>
    </row>
    <row r="60" spans="2:25" ht="13.8" x14ac:dyDescent="0.25">
      <c r="F60" s="104" t="s">
        <v>44</v>
      </c>
      <c r="G60" s="105" t="s">
        <v>45</v>
      </c>
      <c r="H60" s="108"/>
      <c r="I60" s="47"/>
    </row>
    <row r="61" spans="2:25" ht="145.19999999999999" x14ac:dyDescent="0.25">
      <c r="D61" s="107" t="str">
        <f ca="1">CONCATENATE($A$1,".",M61)</f>
        <v>4.35</v>
      </c>
      <c r="E61" s="224" t="s">
        <v>23</v>
      </c>
      <c r="F61" s="299" t="s">
        <v>370</v>
      </c>
      <c r="G61" s="225"/>
      <c r="H61" s="93" t="s">
        <v>47</v>
      </c>
      <c r="I61" s="110"/>
      <c r="K61" s="163">
        <f t="shared" ref="K61:K69" si="47">IF(AND(OR(E61="V1",E61="V2",E61="V3"),G61=""),1,0)</f>
        <v>1</v>
      </c>
      <c r="L61" s="163">
        <f t="shared" ref="L61:L69" si="48">IF(OR(AND(E61="V1",G61="Ei"),(AND(E61="V1",G61="Osittain"))),1,0)</f>
        <v>0</v>
      </c>
      <c r="M61" s="391">
        <f ca="1">MAX(M$14:OFFSET(M61,-1,0))+1</f>
        <v>35</v>
      </c>
      <c r="O61" s="373">
        <f t="shared" ref="O61:V69" si="49">IF(AND($E61=O$2,$G61=O$3),1,0)</f>
        <v>0</v>
      </c>
      <c r="P61" s="373">
        <f t="shared" si="49"/>
        <v>0</v>
      </c>
      <c r="Q61" s="373">
        <f t="shared" si="49"/>
        <v>0</v>
      </c>
      <c r="R61" s="373">
        <f t="shared" si="49"/>
        <v>0</v>
      </c>
      <c r="S61" s="373">
        <f t="shared" si="49"/>
        <v>0</v>
      </c>
      <c r="T61" s="373">
        <f t="shared" si="49"/>
        <v>0</v>
      </c>
      <c r="U61" s="373">
        <f t="shared" si="49"/>
        <v>0</v>
      </c>
      <c r="V61" s="373">
        <f t="shared" si="49"/>
        <v>0</v>
      </c>
      <c r="X61" s="373">
        <f t="shared" ref="X61:X69" si="50">IF(E61="V2",1,0)</f>
        <v>0</v>
      </c>
      <c r="Y61" s="373">
        <f t="shared" ref="Y61:Y69" si="51">IF(E61="V3",1,0)</f>
        <v>0</v>
      </c>
    </row>
    <row r="62" spans="2:25" ht="171.6" x14ac:dyDescent="0.3">
      <c r="D62" s="107" t="str">
        <f ca="1">CONCATENATE($A$1,".",M62)</f>
        <v>4.36</v>
      </c>
      <c r="E62" s="224" t="s">
        <v>23</v>
      </c>
      <c r="F62" s="297" t="s">
        <v>371</v>
      </c>
      <c r="G62" s="225"/>
      <c r="H62" s="93" t="s">
        <v>47</v>
      </c>
      <c r="I62" s="110"/>
      <c r="K62" s="163">
        <f t="shared" ref="K62" si="52">IF(AND(OR(E62="V1",E62="V2",E62="V3"),G62=""),1,0)</f>
        <v>1</v>
      </c>
      <c r="L62" s="163">
        <f t="shared" ref="L62" si="53">IF(OR(AND(E62="V1",G62="Ei"),(AND(E62="V1",G62="Osittain"))),1,0)</f>
        <v>0</v>
      </c>
      <c r="M62" s="391">
        <f ca="1">MAX(M$14:OFFSET(M62,-1,0))+1</f>
        <v>36</v>
      </c>
      <c r="N62" s="424"/>
      <c r="O62" s="373">
        <f t="shared" si="49"/>
        <v>0</v>
      </c>
      <c r="P62" s="373">
        <f t="shared" si="49"/>
        <v>0</v>
      </c>
      <c r="Q62" s="373">
        <f t="shared" si="49"/>
        <v>0</v>
      </c>
      <c r="R62" s="373">
        <f t="shared" si="49"/>
        <v>0</v>
      </c>
      <c r="S62" s="373">
        <f t="shared" si="49"/>
        <v>0</v>
      </c>
      <c r="T62" s="373">
        <f t="shared" si="49"/>
        <v>0</v>
      </c>
      <c r="U62" s="373">
        <f t="shared" si="49"/>
        <v>0</v>
      </c>
      <c r="V62" s="373">
        <f t="shared" si="49"/>
        <v>0</v>
      </c>
      <c r="X62" s="373">
        <f t="shared" si="50"/>
        <v>0</v>
      </c>
      <c r="Y62" s="373">
        <f t="shared" si="51"/>
        <v>0</v>
      </c>
    </row>
    <row r="63" spans="2:25" ht="158.4" x14ac:dyDescent="0.25">
      <c r="D63" s="107" t="str">
        <f t="shared" ref="D63:D69" ca="1" si="54">CONCATENATE($A$1,".",M63)</f>
        <v>4.37</v>
      </c>
      <c r="E63" s="224" t="s">
        <v>23</v>
      </c>
      <c r="F63" s="299" t="s">
        <v>372</v>
      </c>
      <c r="G63" s="225"/>
      <c r="H63" s="93" t="s">
        <v>47</v>
      </c>
      <c r="I63" s="110"/>
      <c r="K63" s="163">
        <f t="shared" si="47"/>
        <v>1</v>
      </c>
      <c r="L63" s="163">
        <f t="shared" si="48"/>
        <v>0</v>
      </c>
      <c r="M63" s="391">
        <f ca="1">MAX(M$14:OFFSET(M63,-1,0))+1</f>
        <v>37</v>
      </c>
      <c r="O63" s="373">
        <f t="shared" si="49"/>
        <v>0</v>
      </c>
      <c r="P63" s="373">
        <f t="shared" si="49"/>
        <v>0</v>
      </c>
      <c r="Q63" s="373">
        <f t="shared" si="49"/>
        <v>0</v>
      </c>
      <c r="R63" s="373">
        <f t="shared" si="49"/>
        <v>0</v>
      </c>
      <c r="S63" s="373">
        <f t="shared" si="49"/>
        <v>0</v>
      </c>
      <c r="T63" s="373">
        <f t="shared" si="49"/>
        <v>0</v>
      </c>
      <c r="U63" s="373">
        <f t="shared" si="49"/>
        <v>0</v>
      </c>
      <c r="V63" s="373">
        <f t="shared" si="49"/>
        <v>0</v>
      </c>
      <c r="X63" s="373">
        <f t="shared" si="50"/>
        <v>0</v>
      </c>
      <c r="Y63" s="373">
        <f t="shared" si="51"/>
        <v>0</v>
      </c>
    </row>
    <row r="64" spans="2:25" ht="184.8" x14ac:dyDescent="0.3">
      <c r="D64" s="107" t="str">
        <f t="shared" ca="1" si="54"/>
        <v>4.38</v>
      </c>
      <c r="E64" s="224" t="s">
        <v>23</v>
      </c>
      <c r="F64" s="299" t="s">
        <v>373</v>
      </c>
      <c r="G64" s="225"/>
      <c r="H64" s="93" t="s">
        <v>47</v>
      </c>
      <c r="I64" s="110"/>
      <c r="K64" s="163">
        <f t="shared" si="47"/>
        <v>1</v>
      </c>
      <c r="L64" s="163">
        <f t="shared" si="48"/>
        <v>0</v>
      </c>
      <c r="M64" s="391">
        <f ca="1">MAX(M$14:OFFSET(M64,-1,0))+1</f>
        <v>38</v>
      </c>
      <c r="N64" s="424"/>
      <c r="O64" s="373">
        <f t="shared" si="49"/>
        <v>0</v>
      </c>
      <c r="P64" s="373">
        <f t="shared" si="49"/>
        <v>0</v>
      </c>
      <c r="Q64" s="373">
        <f t="shared" si="49"/>
        <v>0</v>
      </c>
      <c r="R64" s="373">
        <f t="shared" si="49"/>
        <v>0</v>
      </c>
      <c r="S64" s="373">
        <f t="shared" si="49"/>
        <v>0</v>
      </c>
      <c r="T64" s="373">
        <f t="shared" si="49"/>
        <v>0</v>
      </c>
      <c r="U64" s="373">
        <f t="shared" si="49"/>
        <v>0</v>
      </c>
      <c r="V64" s="373">
        <f t="shared" si="49"/>
        <v>0</v>
      </c>
      <c r="X64" s="373">
        <f t="shared" si="50"/>
        <v>0</v>
      </c>
      <c r="Y64" s="373">
        <f t="shared" si="51"/>
        <v>0</v>
      </c>
    </row>
    <row r="65" spans="2:25" ht="79.2" x14ac:dyDescent="0.25">
      <c r="D65" s="107" t="str">
        <f t="shared" ca="1" si="54"/>
        <v>4.39</v>
      </c>
      <c r="E65" s="224" t="s">
        <v>23</v>
      </c>
      <c r="F65" s="299" t="s">
        <v>374</v>
      </c>
      <c r="G65" s="225"/>
      <c r="H65" s="93" t="s">
        <v>47</v>
      </c>
      <c r="I65" s="110"/>
      <c r="K65" s="163">
        <f t="shared" si="47"/>
        <v>1</v>
      </c>
      <c r="L65" s="163">
        <f t="shared" si="48"/>
        <v>0</v>
      </c>
      <c r="M65" s="391">
        <f ca="1">MAX(M$14:OFFSET(M65,-1,0))+1</f>
        <v>39</v>
      </c>
      <c r="O65" s="373">
        <f t="shared" si="49"/>
        <v>0</v>
      </c>
      <c r="P65" s="373">
        <f t="shared" si="49"/>
        <v>0</v>
      </c>
      <c r="Q65" s="373">
        <f t="shared" si="49"/>
        <v>0</v>
      </c>
      <c r="R65" s="373">
        <f t="shared" si="49"/>
        <v>0</v>
      </c>
      <c r="S65" s="373">
        <f t="shared" si="49"/>
        <v>0</v>
      </c>
      <c r="T65" s="373">
        <f t="shared" si="49"/>
        <v>0</v>
      </c>
      <c r="U65" s="373">
        <f t="shared" si="49"/>
        <v>0</v>
      </c>
      <c r="V65" s="373">
        <f t="shared" si="49"/>
        <v>0</v>
      </c>
      <c r="X65" s="373">
        <f t="shared" si="50"/>
        <v>0</v>
      </c>
      <c r="Y65" s="373">
        <f t="shared" si="51"/>
        <v>0</v>
      </c>
    </row>
    <row r="66" spans="2:25" ht="105.6" x14ac:dyDescent="0.3">
      <c r="D66" s="107" t="str">
        <f t="shared" ca="1" si="54"/>
        <v>4.40</v>
      </c>
      <c r="E66" s="224" t="s">
        <v>23</v>
      </c>
      <c r="F66" s="299" t="s">
        <v>375</v>
      </c>
      <c r="G66" s="225"/>
      <c r="H66" s="93" t="s">
        <v>47</v>
      </c>
      <c r="I66" s="110"/>
      <c r="K66" s="163">
        <f t="shared" si="47"/>
        <v>1</v>
      </c>
      <c r="L66" s="163">
        <f t="shared" si="48"/>
        <v>0</v>
      </c>
      <c r="M66" s="391">
        <f ca="1">MAX(M$14:OFFSET(M66,-1,0))+1</f>
        <v>40</v>
      </c>
      <c r="N66" s="424"/>
      <c r="O66" s="373">
        <f t="shared" si="49"/>
        <v>0</v>
      </c>
      <c r="P66" s="373">
        <f t="shared" si="49"/>
        <v>0</v>
      </c>
      <c r="Q66" s="373">
        <f t="shared" si="49"/>
        <v>0</v>
      </c>
      <c r="R66" s="373">
        <f t="shared" si="49"/>
        <v>0</v>
      </c>
      <c r="S66" s="373">
        <f t="shared" si="49"/>
        <v>0</v>
      </c>
      <c r="T66" s="373">
        <f t="shared" si="49"/>
        <v>0</v>
      </c>
      <c r="U66" s="373">
        <f t="shared" si="49"/>
        <v>0</v>
      </c>
      <c r="V66" s="373">
        <f t="shared" si="49"/>
        <v>0</v>
      </c>
      <c r="X66" s="373">
        <f t="shared" si="50"/>
        <v>0</v>
      </c>
      <c r="Y66" s="373">
        <f t="shared" si="51"/>
        <v>0</v>
      </c>
    </row>
    <row r="67" spans="2:25" ht="105.6" x14ac:dyDescent="0.25">
      <c r="D67" s="107" t="str">
        <f t="shared" ca="1" si="54"/>
        <v>4.41</v>
      </c>
      <c r="E67" s="224" t="s">
        <v>23</v>
      </c>
      <c r="F67" s="299" t="s">
        <v>376</v>
      </c>
      <c r="G67" s="225"/>
      <c r="H67" s="93" t="s">
        <v>47</v>
      </c>
      <c r="I67" s="110"/>
      <c r="K67" s="163">
        <f t="shared" si="47"/>
        <v>1</v>
      </c>
      <c r="L67" s="163">
        <f t="shared" si="48"/>
        <v>0</v>
      </c>
      <c r="M67" s="391">
        <f ca="1">MAX(M$14:OFFSET(M67,-1,0))+1</f>
        <v>41</v>
      </c>
      <c r="O67" s="373">
        <f t="shared" si="49"/>
        <v>0</v>
      </c>
      <c r="P67" s="373">
        <f t="shared" si="49"/>
        <v>0</v>
      </c>
      <c r="Q67" s="373">
        <f t="shared" si="49"/>
        <v>0</v>
      </c>
      <c r="R67" s="373">
        <f t="shared" si="49"/>
        <v>0</v>
      </c>
      <c r="S67" s="373">
        <f t="shared" si="49"/>
        <v>0</v>
      </c>
      <c r="T67" s="373">
        <f t="shared" si="49"/>
        <v>0</v>
      </c>
      <c r="U67" s="373">
        <f t="shared" si="49"/>
        <v>0</v>
      </c>
      <c r="V67" s="373">
        <f t="shared" si="49"/>
        <v>0</v>
      </c>
      <c r="X67" s="373">
        <f t="shared" si="50"/>
        <v>0</v>
      </c>
      <c r="Y67" s="373">
        <f t="shared" si="51"/>
        <v>0</v>
      </c>
    </row>
    <row r="68" spans="2:25" ht="132" x14ac:dyDescent="0.25">
      <c r="D68" s="107" t="str">
        <f t="shared" ca="1" si="54"/>
        <v>4.42</v>
      </c>
      <c r="E68" s="224" t="s">
        <v>23</v>
      </c>
      <c r="F68" s="298" t="s">
        <v>377</v>
      </c>
      <c r="G68" s="225"/>
      <c r="H68" s="93" t="s">
        <v>47</v>
      </c>
      <c r="I68" s="110"/>
      <c r="K68" s="163">
        <f t="shared" si="47"/>
        <v>1</v>
      </c>
      <c r="L68" s="163">
        <f t="shared" si="48"/>
        <v>0</v>
      </c>
      <c r="M68" s="391">
        <f ca="1">MAX(M$14:OFFSET(M68,-1,0))+1</f>
        <v>42</v>
      </c>
      <c r="O68" s="373">
        <f t="shared" si="49"/>
        <v>0</v>
      </c>
      <c r="P68" s="373">
        <f t="shared" si="49"/>
        <v>0</v>
      </c>
      <c r="Q68" s="373">
        <f t="shared" si="49"/>
        <v>0</v>
      </c>
      <c r="R68" s="373">
        <f t="shared" si="49"/>
        <v>0</v>
      </c>
      <c r="S68" s="373">
        <f t="shared" si="49"/>
        <v>0</v>
      </c>
      <c r="T68" s="373">
        <f t="shared" si="49"/>
        <v>0</v>
      </c>
      <c r="U68" s="373">
        <f t="shared" si="49"/>
        <v>0</v>
      </c>
      <c r="V68" s="373">
        <f t="shared" si="49"/>
        <v>0</v>
      </c>
      <c r="X68" s="373">
        <f t="shared" si="50"/>
        <v>0</v>
      </c>
      <c r="Y68" s="373">
        <f t="shared" si="51"/>
        <v>0</v>
      </c>
    </row>
    <row r="69" spans="2:25" ht="237.6" x14ac:dyDescent="0.3">
      <c r="D69" s="107" t="str">
        <f t="shared" ca="1" si="54"/>
        <v>4.43</v>
      </c>
      <c r="E69" s="224" t="s">
        <v>25</v>
      </c>
      <c r="F69" s="299" t="s">
        <v>378</v>
      </c>
      <c r="G69" s="225"/>
      <c r="H69" s="93" t="s">
        <v>47</v>
      </c>
      <c r="I69" s="110"/>
      <c r="K69" s="163">
        <f t="shared" si="47"/>
        <v>1</v>
      </c>
      <c r="L69" s="163">
        <f t="shared" si="48"/>
        <v>0</v>
      </c>
      <c r="M69" s="391">
        <f ca="1">MAX(M$14:OFFSET(M69,-1,0))+1</f>
        <v>43</v>
      </c>
      <c r="N69" s="424"/>
      <c r="O69" s="373">
        <f t="shared" si="49"/>
        <v>0</v>
      </c>
      <c r="P69" s="373">
        <f t="shared" si="49"/>
        <v>0</v>
      </c>
      <c r="Q69" s="373">
        <f t="shared" si="49"/>
        <v>0</v>
      </c>
      <c r="R69" s="373">
        <f t="shared" si="49"/>
        <v>0</v>
      </c>
      <c r="S69" s="373">
        <f t="shared" si="49"/>
        <v>0</v>
      </c>
      <c r="T69" s="373">
        <f t="shared" si="49"/>
        <v>0</v>
      </c>
      <c r="U69" s="373">
        <f t="shared" si="49"/>
        <v>0</v>
      </c>
      <c r="V69" s="373">
        <f t="shared" si="49"/>
        <v>0</v>
      </c>
      <c r="X69" s="373">
        <f t="shared" si="50"/>
        <v>1</v>
      </c>
      <c r="Y69" s="373">
        <f t="shared" si="51"/>
        <v>0</v>
      </c>
    </row>
    <row r="70" spans="2:25" ht="66" x14ac:dyDescent="0.3">
      <c r="D70" s="107" t="str">
        <f t="shared" ref="D70:D79" ca="1" si="55">CONCATENATE($A$1,".",M70)</f>
        <v>4.44</v>
      </c>
      <c r="E70" s="224" t="s">
        <v>25</v>
      </c>
      <c r="F70" s="298" t="s">
        <v>379</v>
      </c>
      <c r="G70" s="225"/>
      <c r="H70" s="93" t="s">
        <v>47</v>
      </c>
      <c r="I70" s="110"/>
      <c r="K70" s="163">
        <f t="shared" ref="K70:K79" si="56">IF(AND(OR(E70="V1",E70="V2",E70="V3"),G70=""),1,0)</f>
        <v>1</v>
      </c>
      <c r="L70" s="163">
        <f t="shared" ref="L70:L79" si="57">IF(OR(AND(E70="V1",G70="Ei"),(AND(E70="V1",G70="Osittain"))),1,0)</f>
        <v>0</v>
      </c>
      <c r="M70" s="391">
        <f ca="1">MAX(M$14:OFFSET(M70,-1,0))+1</f>
        <v>44</v>
      </c>
      <c r="N70" s="424"/>
      <c r="O70" s="373">
        <f t="shared" ref="O70:V79" si="58">IF(AND($E70=O$2,$G70=O$3),1,0)</f>
        <v>0</v>
      </c>
      <c r="P70" s="373">
        <f t="shared" si="58"/>
        <v>0</v>
      </c>
      <c r="Q70" s="373">
        <f t="shared" si="58"/>
        <v>0</v>
      </c>
      <c r="R70" s="373">
        <f t="shared" si="58"/>
        <v>0</v>
      </c>
      <c r="S70" s="373">
        <f t="shared" si="58"/>
        <v>0</v>
      </c>
      <c r="T70" s="373">
        <f t="shared" si="58"/>
        <v>0</v>
      </c>
      <c r="U70" s="373">
        <f t="shared" si="58"/>
        <v>0</v>
      </c>
      <c r="V70" s="373">
        <f t="shared" si="58"/>
        <v>0</v>
      </c>
      <c r="X70" s="373">
        <f t="shared" ref="X70:X79" si="59">IF(E70="V2",1,0)</f>
        <v>1</v>
      </c>
      <c r="Y70" s="373">
        <f t="shared" ref="Y70:Y79" si="60">IF(E70="V3",1,0)</f>
        <v>0</v>
      </c>
    </row>
    <row r="71" spans="2:25" ht="79.2" x14ac:dyDescent="0.25">
      <c r="D71" s="107" t="str">
        <f t="shared" ca="1" si="55"/>
        <v>4.45</v>
      </c>
      <c r="E71" s="224" t="s">
        <v>23</v>
      </c>
      <c r="F71" s="298" t="s">
        <v>380</v>
      </c>
      <c r="G71" s="225"/>
      <c r="H71" s="93" t="s">
        <v>47</v>
      </c>
      <c r="I71" s="110"/>
      <c r="K71" s="163">
        <f t="shared" si="56"/>
        <v>1</v>
      </c>
      <c r="L71" s="163">
        <f t="shared" si="57"/>
        <v>0</v>
      </c>
      <c r="M71" s="391">
        <f ca="1">MAX(M$14:OFFSET(M71,-1,0))+1</f>
        <v>45</v>
      </c>
      <c r="O71" s="373">
        <f t="shared" si="58"/>
        <v>0</v>
      </c>
      <c r="P71" s="373">
        <f t="shared" si="58"/>
        <v>0</v>
      </c>
      <c r="Q71" s="373">
        <f t="shared" si="58"/>
        <v>0</v>
      </c>
      <c r="R71" s="373">
        <f t="shared" si="58"/>
        <v>0</v>
      </c>
      <c r="S71" s="373">
        <f t="shared" si="58"/>
        <v>0</v>
      </c>
      <c r="T71" s="373">
        <f t="shared" si="58"/>
        <v>0</v>
      </c>
      <c r="U71" s="373">
        <f t="shared" si="58"/>
        <v>0</v>
      </c>
      <c r="V71" s="373">
        <f t="shared" si="58"/>
        <v>0</v>
      </c>
      <c r="X71" s="373">
        <f t="shared" si="59"/>
        <v>0</v>
      </c>
      <c r="Y71" s="373">
        <f t="shared" si="60"/>
        <v>0</v>
      </c>
    </row>
    <row r="72" spans="2:25" ht="79.2" x14ac:dyDescent="0.3">
      <c r="D72" s="107" t="str">
        <f t="shared" ca="1" si="55"/>
        <v>4.46</v>
      </c>
      <c r="E72" s="224" t="s">
        <v>23</v>
      </c>
      <c r="F72" s="298" t="s">
        <v>381</v>
      </c>
      <c r="G72" s="225"/>
      <c r="H72" s="93" t="s">
        <v>47</v>
      </c>
      <c r="I72" s="110"/>
      <c r="K72" s="163">
        <f t="shared" si="56"/>
        <v>1</v>
      </c>
      <c r="L72" s="163">
        <f t="shared" si="57"/>
        <v>0</v>
      </c>
      <c r="M72" s="391">
        <f ca="1">MAX(M$14:OFFSET(M72,-1,0))+1</f>
        <v>46</v>
      </c>
      <c r="N72" s="424"/>
      <c r="O72" s="373">
        <f t="shared" si="58"/>
        <v>0</v>
      </c>
      <c r="P72" s="373">
        <f t="shared" si="58"/>
        <v>0</v>
      </c>
      <c r="Q72" s="373">
        <f t="shared" si="58"/>
        <v>0</v>
      </c>
      <c r="R72" s="373">
        <f t="shared" si="58"/>
        <v>0</v>
      </c>
      <c r="S72" s="373">
        <f t="shared" si="58"/>
        <v>0</v>
      </c>
      <c r="T72" s="373">
        <f t="shared" si="58"/>
        <v>0</v>
      </c>
      <c r="U72" s="373">
        <f t="shared" si="58"/>
        <v>0</v>
      </c>
      <c r="V72" s="373">
        <f t="shared" si="58"/>
        <v>0</v>
      </c>
      <c r="X72" s="373">
        <f t="shared" si="59"/>
        <v>0</v>
      </c>
      <c r="Y72" s="373">
        <f t="shared" si="60"/>
        <v>0</v>
      </c>
    </row>
    <row r="73" spans="2:25" ht="79.2" x14ac:dyDescent="0.25">
      <c r="D73" s="107" t="str">
        <f t="shared" ca="1" si="55"/>
        <v>4.47</v>
      </c>
      <c r="E73" s="224" t="s">
        <v>23</v>
      </c>
      <c r="F73" s="299" t="s">
        <v>382</v>
      </c>
      <c r="G73" s="225"/>
      <c r="H73" s="93" t="s">
        <v>47</v>
      </c>
      <c r="I73" s="110"/>
      <c r="K73" s="163">
        <f t="shared" si="56"/>
        <v>1</v>
      </c>
      <c r="L73" s="163">
        <f t="shared" si="57"/>
        <v>0</v>
      </c>
      <c r="M73" s="391">
        <f ca="1">MAX(M$14:OFFSET(M73,-1,0))+1</f>
        <v>47</v>
      </c>
      <c r="O73" s="373">
        <f t="shared" si="58"/>
        <v>0</v>
      </c>
      <c r="P73" s="373">
        <f t="shared" si="58"/>
        <v>0</v>
      </c>
      <c r="Q73" s="373">
        <f t="shared" si="58"/>
        <v>0</v>
      </c>
      <c r="R73" s="373">
        <f t="shared" si="58"/>
        <v>0</v>
      </c>
      <c r="S73" s="373">
        <f t="shared" si="58"/>
        <v>0</v>
      </c>
      <c r="T73" s="373">
        <f t="shared" si="58"/>
        <v>0</v>
      </c>
      <c r="U73" s="373">
        <f t="shared" si="58"/>
        <v>0</v>
      </c>
      <c r="V73" s="373">
        <f t="shared" si="58"/>
        <v>0</v>
      </c>
      <c r="X73" s="373">
        <f t="shared" si="59"/>
        <v>0</v>
      </c>
      <c r="Y73" s="373">
        <f t="shared" si="60"/>
        <v>0</v>
      </c>
    </row>
    <row r="74" spans="2:25" ht="27.6" x14ac:dyDescent="0.25">
      <c r="D74" s="107" t="str">
        <f t="shared" ca="1" si="55"/>
        <v>4.48</v>
      </c>
      <c r="E74" s="224" t="s">
        <v>23</v>
      </c>
      <c r="F74" s="299" t="s">
        <v>114</v>
      </c>
      <c r="G74" s="225"/>
      <c r="H74" s="93" t="s">
        <v>47</v>
      </c>
      <c r="I74" s="110"/>
      <c r="K74" s="163">
        <f t="shared" si="56"/>
        <v>1</v>
      </c>
      <c r="L74" s="163">
        <f t="shared" si="57"/>
        <v>0</v>
      </c>
      <c r="M74" s="391">
        <f ca="1">MAX(M$14:OFFSET(M74,-1,0))+1</f>
        <v>48</v>
      </c>
      <c r="O74" s="373">
        <f t="shared" si="58"/>
        <v>0</v>
      </c>
      <c r="P74" s="373">
        <f t="shared" si="58"/>
        <v>0</v>
      </c>
      <c r="Q74" s="373">
        <f t="shared" si="58"/>
        <v>0</v>
      </c>
      <c r="R74" s="373">
        <f t="shared" si="58"/>
        <v>0</v>
      </c>
      <c r="S74" s="373">
        <f t="shared" si="58"/>
        <v>0</v>
      </c>
      <c r="T74" s="373">
        <f t="shared" si="58"/>
        <v>0</v>
      </c>
      <c r="U74" s="373">
        <f t="shared" si="58"/>
        <v>0</v>
      </c>
      <c r="V74" s="373">
        <f t="shared" si="58"/>
        <v>0</v>
      </c>
      <c r="X74" s="373">
        <f t="shared" si="59"/>
        <v>0</v>
      </c>
      <c r="Y74" s="373">
        <f t="shared" si="60"/>
        <v>0</v>
      </c>
    </row>
    <row r="75" spans="2:25" ht="27.6" x14ac:dyDescent="0.3">
      <c r="D75" s="107" t="str">
        <f t="shared" ca="1" si="55"/>
        <v>4.49</v>
      </c>
      <c r="E75" s="224" t="s">
        <v>23</v>
      </c>
      <c r="F75" s="299" t="s">
        <v>114</v>
      </c>
      <c r="G75" s="225"/>
      <c r="H75" s="93" t="s">
        <v>47</v>
      </c>
      <c r="I75" s="110"/>
      <c r="K75" s="163">
        <f t="shared" si="56"/>
        <v>1</v>
      </c>
      <c r="L75" s="163">
        <f t="shared" si="57"/>
        <v>0</v>
      </c>
      <c r="M75" s="391">
        <f ca="1">MAX(M$14:OFFSET(M75,-1,0))+1</f>
        <v>49</v>
      </c>
      <c r="N75" s="424"/>
      <c r="O75" s="373">
        <f t="shared" si="58"/>
        <v>0</v>
      </c>
      <c r="P75" s="373">
        <f t="shared" si="58"/>
        <v>0</v>
      </c>
      <c r="Q75" s="373">
        <f t="shared" si="58"/>
        <v>0</v>
      </c>
      <c r="R75" s="373">
        <f t="shared" si="58"/>
        <v>0</v>
      </c>
      <c r="S75" s="373">
        <f t="shared" si="58"/>
        <v>0</v>
      </c>
      <c r="T75" s="373">
        <f t="shared" si="58"/>
        <v>0</v>
      </c>
      <c r="U75" s="373">
        <f t="shared" si="58"/>
        <v>0</v>
      </c>
      <c r="V75" s="373">
        <f t="shared" si="58"/>
        <v>0</v>
      </c>
      <c r="X75" s="373">
        <f t="shared" si="59"/>
        <v>0</v>
      </c>
      <c r="Y75" s="373">
        <f t="shared" si="60"/>
        <v>0</v>
      </c>
    </row>
    <row r="76" spans="2:25" ht="27.6" x14ac:dyDescent="0.25">
      <c r="D76" s="107" t="str">
        <f t="shared" ca="1" si="55"/>
        <v>4.50</v>
      </c>
      <c r="E76" s="224" t="s">
        <v>25</v>
      </c>
      <c r="F76" s="299" t="s">
        <v>114</v>
      </c>
      <c r="G76" s="225"/>
      <c r="H76" s="93" t="s">
        <v>47</v>
      </c>
      <c r="I76" s="110"/>
      <c r="K76" s="163">
        <f t="shared" si="56"/>
        <v>1</v>
      </c>
      <c r="L76" s="163">
        <f t="shared" si="57"/>
        <v>0</v>
      </c>
      <c r="M76" s="391">
        <f ca="1">MAX(M$14:OFFSET(M76,-1,0))+1</f>
        <v>50</v>
      </c>
      <c r="O76" s="373">
        <f t="shared" si="58"/>
        <v>0</v>
      </c>
      <c r="P76" s="373">
        <f t="shared" si="58"/>
        <v>0</v>
      </c>
      <c r="Q76" s="373">
        <f t="shared" si="58"/>
        <v>0</v>
      </c>
      <c r="R76" s="373">
        <f t="shared" si="58"/>
        <v>0</v>
      </c>
      <c r="S76" s="373">
        <f t="shared" si="58"/>
        <v>0</v>
      </c>
      <c r="T76" s="373">
        <f t="shared" si="58"/>
        <v>0</v>
      </c>
      <c r="U76" s="373">
        <f t="shared" si="58"/>
        <v>0</v>
      </c>
      <c r="V76" s="373">
        <f t="shared" si="58"/>
        <v>0</v>
      </c>
      <c r="X76" s="373">
        <f t="shared" si="59"/>
        <v>1</v>
      </c>
      <c r="Y76" s="373">
        <f t="shared" si="60"/>
        <v>0</v>
      </c>
    </row>
    <row r="77" spans="2:25" ht="27.6" x14ac:dyDescent="0.25">
      <c r="D77" s="107" t="str">
        <f t="shared" ca="1" si="55"/>
        <v>4.51</v>
      </c>
      <c r="E77" s="224" t="s">
        <v>25</v>
      </c>
      <c r="F77" s="299" t="s">
        <v>114</v>
      </c>
      <c r="G77" s="225"/>
      <c r="H77" s="93" t="s">
        <v>47</v>
      </c>
      <c r="I77" s="110"/>
      <c r="K77" s="163">
        <f t="shared" si="56"/>
        <v>1</v>
      </c>
      <c r="L77" s="163">
        <f t="shared" si="57"/>
        <v>0</v>
      </c>
      <c r="M77" s="391">
        <f ca="1">MAX(M$14:OFFSET(M77,-1,0))+1</f>
        <v>51</v>
      </c>
      <c r="O77" s="373">
        <f t="shared" si="58"/>
        <v>0</v>
      </c>
      <c r="P77" s="373">
        <f t="shared" si="58"/>
        <v>0</v>
      </c>
      <c r="Q77" s="373">
        <f t="shared" si="58"/>
        <v>0</v>
      </c>
      <c r="R77" s="373">
        <f t="shared" si="58"/>
        <v>0</v>
      </c>
      <c r="S77" s="373">
        <f t="shared" si="58"/>
        <v>0</v>
      </c>
      <c r="T77" s="373">
        <f t="shared" si="58"/>
        <v>0</v>
      </c>
      <c r="U77" s="373">
        <f t="shared" si="58"/>
        <v>0</v>
      </c>
      <c r="V77" s="373">
        <f t="shared" si="58"/>
        <v>0</v>
      </c>
      <c r="X77" s="373">
        <f t="shared" si="59"/>
        <v>1</v>
      </c>
      <c r="Y77" s="373">
        <f t="shared" si="60"/>
        <v>0</v>
      </c>
    </row>
    <row r="78" spans="2:25" ht="27.6" x14ac:dyDescent="0.3">
      <c r="D78" s="107" t="str">
        <f t="shared" ca="1" si="55"/>
        <v>4.52</v>
      </c>
      <c r="E78" s="224" t="s">
        <v>26</v>
      </c>
      <c r="F78" s="299" t="s">
        <v>114</v>
      </c>
      <c r="G78" s="225"/>
      <c r="H78" s="93" t="s">
        <v>47</v>
      </c>
      <c r="I78" s="110"/>
      <c r="K78" s="163">
        <f t="shared" si="56"/>
        <v>1</v>
      </c>
      <c r="L78" s="163">
        <f t="shared" si="57"/>
        <v>0</v>
      </c>
      <c r="M78" s="391">
        <f ca="1">MAX(M$14:OFFSET(M78,-1,0))+1</f>
        <v>52</v>
      </c>
      <c r="N78" s="424"/>
      <c r="O78" s="373">
        <f t="shared" si="58"/>
        <v>0</v>
      </c>
      <c r="P78" s="373">
        <f t="shared" si="58"/>
        <v>0</v>
      </c>
      <c r="Q78" s="373">
        <f t="shared" si="58"/>
        <v>0</v>
      </c>
      <c r="R78" s="373">
        <f t="shared" si="58"/>
        <v>0</v>
      </c>
      <c r="S78" s="373">
        <f t="shared" si="58"/>
        <v>0</v>
      </c>
      <c r="T78" s="373">
        <f t="shared" si="58"/>
        <v>0</v>
      </c>
      <c r="U78" s="373">
        <f t="shared" si="58"/>
        <v>0</v>
      </c>
      <c r="V78" s="373">
        <f t="shared" si="58"/>
        <v>0</v>
      </c>
      <c r="X78" s="373">
        <f t="shared" si="59"/>
        <v>0</v>
      </c>
      <c r="Y78" s="373">
        <f t="shared" si="60"/>
        <v>1</v>
      </c>
    </row>
    <row r="79" spans="2:25" ht="27.6" x14ac:dyDescent="0.25">
      <c r="D79" s="107" t="str">
        <f t="shared" ca="1" si="55"/>
        <v>4.53</v>
      </c>
      <c r="E79" s="224" t="s">
        <v>26</v>
      </c>
      <c r="F79" s="299" t="s">
        <v>114</v>
      </c>
      <c r="G79" s="225"/>
      <c r="H79" s="93" t="s">
        <v>47</v>
      </c>
      <c r="I79" s="110"/>
      <c r="K79" s="163">
        <f t="shared" si="56"/>
        <v>1</v>
      </c>
      <c r="L79" s="163">
        <f t="shared" si="57"/>
        <v>0</v>
      </c>
      <c r="M79" s="391">
        <f ca="1">MAX(M$14:OFFSET(M79,-1,0))+1</f>
        <v>53</v>
      </c>
      <c r="O79" s="373">
        <f t="shared" si="58"/>
        <v>0</v>
      </c>
      <c r="P79" s="373">
        <f t="shared" si="58"/>
        <v>0</v>
      </c>
      <c r="Q79" s="373">
        <f t="shared" si="58"/>
        <v>0</v>
      </c>
      <c r="R79" s="373">
        <f t="shared" si="58"/>
        <v>0</v>
      </c>
      <c r="S79" s="373">
        <f t="shared" si="58"/>
        <v>0</v>
      </c>
      <c r="T79" s="373">
        <f t="shared" si="58"/>
        <v>0</v>
      </c>
      <c r="U79" s="373">
        <f t="shared" si="58"/>
        <v>0</v>
      </c>
      <c r="V79" s="373">
        <f t="shared" si="58"/>
        <v>0</v>
      </c>
      <c r="X79" s="373">
        <f t="shared" si="59"/>
        <v>0</v>
      </c>
      <c r="Y79" s="373">
        <f t="shared" si="60"/>
        <v>1</v>
      </c>
    </row>
    <row r="80" spans="2:25" ht="33" customHeight="1" x14ac:dyDescent="0.3">
      <c r="B80" s="102"/>
      <c r="C80" s="40" t="s">
        <v>383</v>
      </c>
      <c r="D80" s="106"/>
      <c r="F80" s="321"/>
      <c r="G80" s="46"/>
      <c r="H80" s="103"/>
      <c r="I80" s="110"/>
      <c r="M80" s="391"/>
    </row>
    <row r="81" spans="2:25" ht="13.8" x14ac:dyDescent="0.25">
      <c r="F81" s="104" t="s">
        <v>44</v>
      </c>
      <c r="G81" s="105" t="s">
        <v>45</v>
      </c>
      <c r="H81" s="108"/>
      <c r="I81" s="47"/>
      <c r="M81" s="391"/>
    </row>
    <row r="82" spans="2:25" ht="39.6" x14ac:dyDescent="0.25">
      <c r="D82" s="107" t="str">
        <f t="shared" ref="D82:D91" ca="1" si="61">CONCATENATE($A$1,".",M82)</f>
        <v>4.54</v>
      </c>
      <c r="E82" s="301" t="s">
        <v>23</v>
      </c>
      <c r="F82" s="298" t="s">
        <v>384</v>
      </c>
      <c r="G82" s="225"/>
      <c r="H82" s="93" t="s">
        <v>47</v>
      </c>
      <c r="I82" s="110"/>
      <c r="K82" s="163">
        <f t="shared" ref="K82:K91" si="62">IF(AND(OR(E82="V1",E82="V2",E82="V3"),G82=""),1,0)</f>
        <v>1</v>
      </c>
      <c r="L82" s="163">
        <f t="shared" ref="L82:L91" si="63">IF(OR(AND(E82="V1",G82="Ei"),(AND(E82="V1",G82="Osittain"))),1,0)</f>
        <v>0</v>
      </c>
      <c r="M82" s="391">
        <f ca="1">MAX(M$14:OFFSET(M82,-1,0))+1</f>
        <v>54</v>
      </c>
      <c r="O82" s="373">
        <f t="shared" ref="O82:V91" si="64">IF(AND($E82=O$2,$G82=O$3),1,0)</f>
        <v>0</v>
      </c>
      <c r="P82" s="373">
        <f t="shared" si="64"/>
        <v>0</v>
      </c>
      <c r="Q82" s="373">
        <f t="shared" si="64"/>
        <v>0</v>
      </c>
      <c r="R82" s="373">
        <f t="shared" si="64"/>
        <v>0</v>
      </c>
      <c r="S82" s="373">
        <f t="shared" si="64"/>
        <v>0</v>
      </c>
      <c r="T82" s="373">
        <f t="shared" si="64"/>
        <v>0</v>
      </c>
      <c r="U82" s="373">
        <f t="shared" si="64"/>
        <v>0</v>
      </c>
      <c r="V82" s="373">
        <f t="shared" si="64"/>
        <v>0</v>
      </c>
      <c r="X82" s="373">
        <f t="shared" ref="X82:X91" si="65">IF(E82="V2",1,0)</f>
        <v>0</v>
      </c>
      <c r="Y82" s="373">
        <f t="shared" ref="Y82:Y91" si="66">IF(E82="V3",1,0)</f>
        <v>0</v>
      </c>
    </row>
    <row r="83" spans="2:25" ht="39.6" x14ac:dyDescent="0.25">
      <c r="D83" s="107" t="str">
        <f t="shared" ca="1" si="61"/>
        <v>4.55</v>
      </c>
      <c r="E83" s="301" t="s">
        <v>23</v>
      </c>
      <c r="F83" s="298" t="s">
        <v>385</v>
      </c>
      <c r="G83" s="225"/>
      <c r="H83" s="93" t="s">
        <v>47</v>
      </c>
      <c r="I83" s="110"/>
      <c r="K83" s="163">
        <f t="shared" si="62"/>
        <v>1</v>
      </c>
      <c r="L83" s="163">
        <f t="shared" si="63"/>
        <v>0</v>
      </c>
      <c r="M83" s="391">
        <f ca="1">MAX(M$14:OFFSET(M83,-1,0))+1</f>
        <v>55</v>
      </c>
      <c r="O83" s="373">
        <f t="shared" si="64"/>
        <v>0</v>
      </c>
      <c r="P83" s="373">
        <f t="shared" si="64"/>
        <v>0</v>
      </c>
      <c r="Q83" s="373">
        <f t="shared" si="64"/>
        <v>0</v>
      </c>
      <c r="R83" s="373">
        <f t="shared" si="64"/>
        <v>0</v>
      </c>
      <c r="S83" s="373">
        <f t="shared" si="64"/>
        <v>0</v>
      </c>
      <c r="T83" s="373">
        <f t="shared" si="64"/>
        <v>0</v>
      </c>
      <c r="U83" s="373">
        <f t="shared" si="64"/>
        <v>0</v>
      </c>
      <c r="V83" s="373">
        <f t="shared" si="64"/>
        <v>0</v>
      </c>
      <c r="X83" s="373">
        <f t="shared" si="65"/>
        <v>0</v>
      </c>
      <c r="Y83" s="373">
        <f t="shared" si="66"/>
        <v>0</v>
      </c>
    </row>
    <row r="84" spans="2:25" ht="66" x14ac:dyDescent="0.25">
      <c r="D84" s="107" t="str">
        <f t="shared" ca="1" si="61"/>
        <v>4.56</v>
      </c>
      <c r="E84" s="301" t="s">
        <v>23</v>
      </c>
      <c r="F84" s="298" t="s">
        <v>386</v>
      </c>
      <c r="G84" s="225"/>
      <c r="H84" s="93" t="s">
        <v>47</v>
      </c>
      <c r="I84" s="110"/>
      <c r="K84" s="163">
        <f t="shared" si="62"/>
        <v>1</v>
      </c>
      <c r="L84" s="163">
        <f t="shared" si="63"/>
        <v>0</v>
      </c>
      <c r="M84" s="391">
        <f ca="1">MAX(M$14:OFFSET(M84,-1,0))+1</f>
        <v>56</v>
      </c>
      <c r="O84" s="373">
        <f t="shared" si="64"/>
        <v>0</v>
      </c>
      <c r="P84" s="373">
        <f t="shared" si="64"/>
        <v>0</v>
      </c>
      <c r="Q84" s="373">
        <f t="shared" si="64"/>
        <v>0</v>
      </c>
      <c r="R84" s="373">
        <f t="shared" si="64"/>
        <v>0</v>
      </c>
      <c r="S84" s="373">
        <f t="shared" si="64"/>
        <v>0</v>
      </c>
      <c r="T84" s="373">
        <f t="shared" si="64"/>
        <v>0</v>
      </c>
      <c r="U84" s="373">
        <f t="shared" si="64"/>
        <v>0</v>
      </c>
      <c r="V84" s="373">
        <f t="shared" si="64"/>
        <v>0</v>
      </c>
      <c r="X84" s="373">
        <f t="shared" si="65"/>
        <v>0</v>
      </c>
      <c r="Y84" s="373">
        <f t="shared" si="66"/>
        <v>0</v>
      </c>
    </row>
    <row r="85" spans="2:25" ht="118.8" x14ac:dyDescent="0.25">
      <c r="D85" s="107" t="str">
        <f t="shared" ca="1" si="61"/>
        <v>4.57</v>
      </c>
      <c r="E85" s="301" t="s">
        <v>23</v>
      </c>
      <c r="F85" s="227" t="s">
        <v>387</v>
      </c>
      <c r="G85" s="225"/>
      <c r="H85" s="93" t="s">
        <v>47</v>
      </c>
      <c r="I85" s="110"/>
      <c r="K85" s="163">
        <f t="shared" si="62"/>
        <v>1</v>
      </c>
      <c r="L85" s="163">
        <f t="shared" si="63"/>
        <v>0</v>
      </c>
      <c r="M85" s="391">
        <f ca="1">MAX(M$14:OFFSET(M85,-1,0))+1</f>
        <v>57</v>
      </c>
      <c r="O85" s="373">
        <f t="shared" si="64"/>
        <v>0</v>
      </c>
      <c r="P85" s="373">
        <f t="shared" si="64"/>
        <v>0</v>
      </c>
      <c r="Q85" s="373">
        <f t="shared" si="64"/>
        <v>0</v>
      </c>
      <c r="R85" s="373">
        <f t="shared" si="64"/>
        <v>0</v>
      </c>
      <c r="S85" s="373">
        <f t="shared" si="64"/>
        <v>0</v>
      </c>
      <c r="T85" s="373">
        <f t="shared" si="64"/>
        <v>0</v>
      </c>
      <c r="U85" s="373">
        <f t="shared" si="64"/>
        <v>0</v>
      </c>
      <c r="V85" s="373">
        <f t="shared" si="64"/>
        <v>0</v>
      </c>
      <c r="W85" s="375"/>
      <c r="X85" s="373">
        <f t="shared" si="65"/>
        <v>0</v>
      </c>
      <c r="Y85" s="373">
        <f t="shared" si="66"/>
        <v>0</v>
      </c>
    </row>
    <row r="86" spans="2:25" ht="39.6" x14ac:dyDescent="0.25">
      <c r="D86" s="107" t="str">
        <f t="shared" ca="1" si="61"/>
        <v>4.58</v>
      </c>
      <c r="E86" s="301" t="s">
        <v>23</v>
      </c>
      <c r="F86" s="298" t="s">
        <v>388</v>
      </c>
      <c r="G86" s="225"/>
      <c r="H86" s="93" t="s">
        <v>47</v>
      </c>
      <c r="I86" s="110"/>
      <c r="K86" s="163">
        <f t="shared" si="62"/>
        <v>1</v>
      </c>
      <c r="L86" s="163">
        <f t="shared" si="63"/>
        <v>0</v>
      </c>
      <c r="M86" s="391">
        <f ca="1">MAX(M$14:OFFSET(M86,-1,0))+1</f>
        <v>58</v>
      </c>
      <c r="O86" s="373">
        <f t="shared" si="64"/>
        <v>0</v>
      </c>
      <c r="P86" s="373">
        <f t="shared" si="64"/>
        <v>0</v>
      </c>
      <c r="Q86" s="373">
        <f t="shared" si="64"/>
        <v>0</v>
      </c>
      <c r="R86" s="373">
        <f t="shared" si="64"/>
        <v>0</v>
      </c>
      <c r="S86" s="373">
        <f t="shared" si="64"/>
        <v>0</v>
      </c>
      <c r="T86" s="373">
        <f t="shared" si="64"/>
        <v>0</v>
      </c>
      <c r="U86" s="373">
        <f t="shared" si="64"/>
        <v>0</v>
      </c>
      <c r="V86" s="373">
        <f t="shared" si="64"/>
        <v>0</v>
      </c>
      <c r="X86" s="373">
        <f t="shared" si="65"/>
        <v>0</v>
      </c>
      <c r="Y86" s="373">
        <f t="shared" si="66"/>
        <v>0</v>
      </c>
    </row>
    <row r="87" spans="2:25" ht="66" x14ac:dyDescent="0.25">
      <c r="D87" s="107" t="str">
        <f t="shared" ref="D87" ca="1" si="67">CONCATENATE($A$1,".",M87)</f>
        <v>4.59</v>
      </c>
      <c r="E87" s="301" t="s">
        <v>25</v>
      </c>
      <c r="F87" s="227" t="s">
        <v>389</v>
      </c>
      <c r="G87" s="225"/>
      <c r="H87" s="93" t="s">
        <v>47</v>
      </c>
      <c r="I87" s="110"/>
      <c r="K87" s="163">
        <f t="shared" ref="K87" si="68">IF(AND(OR(E87="V1",E87="V2",E87="V3"),G87=""),1,0)</f>
        <v>1</v>
      </c>
      <c r="L87" s="163">
        <f t="shared" ref="L87" si="69">IF(OR(AND(E87="V1",G87="Ei"),(AND(E87="V1",G87="Osittain"))),1,0)</f>
        <v>0</v>
      </c>
      <c r="M87" s="391">
        <f ca="1">MAX(M$14:OFFSET(M87,-1,0))+1</f>
        <v>59</v>
      </c>
      <c r="O87" s="373">
        <f t="shared" si="64"/>
        <v>0</v>
      </c>
      <c r="P87" s="373">
        <f t="shared" si="64"/>
        <v>0</v>
      </c>
      <c r="Q87" s="373">
        <f t="shared" si="64"/>
        <v>0</v>
      </c>
      <c r="R87" s="373">
        <f t="shared" si="64"/>
        <v>0</v>
      </c>
      <c r="S87" s="373">
        <f t="shared" si="64"/>
        <v>0</v>
      </c>
      <c r="T87" s="373">
        <f t="shared" si="64"/>
        <v>0</v>
      </c>
      <c r="U87" s="373">
        <f t="shared" si="64"/>
        <v>0</v>
      </c>
      <c r="V87" s="373">
        <f t="shared" si="64"/>
        <v>0</v>
      </c>
      <c r="X87" s="373">
        <f t="shared" ref="X87" si="70">IF(E87="V2",1,0)</f>
        <v>1</v>
      </c>
      <c r="Y87" s="373">
        <f t="shared" ref="Y87" si="71">IF(E87="V3",1,0)</f>
        <v>0</v>
      </c>
    </row>
    <row r="88" spans="2:25" ht="79.2" x14ac:dyDescent="0.25">
      <c r="D88" s="107" t="str">
        <f t="shared" ca="1" si="61"/>
        <v>4.60</v>
      </c>
      <c r="E88" s="301" t="s">
        <v>23</v>
      </c>
      <c r="F88" s="299" t="s">
        <v>390</v>
      </c>
      <c r="G88" s="225"/>
      <c r="H88" s="93" t="s">
        <v>47</v>
      </c>
      <c r="I88" s="110"/>
      <c r="K88" s="163">
        <f t="shared" si="62"/>
        <v>1</v>
      </c>
      <c r="L88" s="163">
        <f t="shared" si="63"/>
        <v>0</v>
      </c>
      <c r="M88" s="391">
        <f ca="1">MAX(M$14:OFFSET(M88,-1,0))+1</f>
        <v>60</v>
      </c>
      <c r="O88" s="373">
        <f t="shared" si="64"/>
        <v>0</v>
      </c>
      <c r="P88" s="373">
        <f t="shared" si="64"/>
        <v>0</v>
      </c>
      <c r="Q88" s="373">
        <f t="shared" si="64"/>
        <v>0</v>
      </c>
      <c r="R88" s="373">
        <f t="shared" si="64"/>
        <v>0</v>
      </c>
      <c r="S88" s="373">
        <f t="shared" si="64"/>
        <v>0</v>
      </c>
      <c r="T88" s="373">
        <f t="shared" si="64"/>
        <v>0</v>
      </c>
      <c r="U88" s="373">
        <f t="shared" si="64"/>
        <v>0</v>
      </c>
      <c r="V88" s="373">
        <f t="shared" si="64"/>
        <v>0</v>
      </c>
      <c r="X88" s="373">
        <f t="shared" si="65"/>
        <v>0</v>
      </c>
      <c r="Y88" s="373">
        <f t="shared" si="66"/>
        <v>0</v>
      </c>
    </row>
    <row r="89" spans="2:25" ht="27.6" x14ac:dyDescent="0.25">
      <c r="D89" s="107" t="str">
        <f t="shared" ca="1" si="61"/>
        <v>4.61</v>
      </c>
      <c r="E89" s="301" t="s">
        <v>25</v>
      </c>
      <c r="F89" s="299" t="s">
        <v>114</v>
      </c>
      <c r="G89" s="225"/>
      <c r="H89" s="93" t="s">
        <v>47</v>
      </c>
      <c r="I89" s="110"/>
      <c r="J89" s="438"/>
      <c r="K89" s="163">
        <f t="shared" si="62"/>
        <v>1</v>
      </c>
      <c r="L89" s="163">
        <f t="shared" si="63"/>
        <v>0</v>
      </c>
      <c r="M89" s="391">
        <f ca="1">MAX(M$14:OFFSET(M89,-1,0))+1</f>
        <v>61</v>
      </c>
      <c r="O89" s="373">
        <f t="shared" si="64"/>
        <v>0</v>
      </c>
      <c r="P89" s="373">
        <f t="shared" si="64"/>
        <v>0</v>
      </c>
      <c r="Q89" s="373">
        <f t="shared" si="64"/>
        <v>0</v>
      </c>
      <c r="R89" s="373">
        <f t="shared" si="64"/>
        <v>0</v>
      </c>
      <c r="S89" s="373">
        <f t="shared" si="64"/>
        <v>0</v>
      </c>
      <c r="T89" s="373">
        <f t="shared" si="64"/>
        <v>0</v>
      </c>
      <c r="U89" s="373">
        <f t="shared" si="64"/>
        <v>0</v>
      </c>
      <c r="V89" s="373">
        <f t="shared" si="64"/>
        <v>0</v>
      </c>
      <c r="X89" s="373">
        <f t="shared" si="65"/>
        <v>1</v>
      </c>
      <c r="Y89" s="373">
        <f t="shared" si="66"/>
        <v>0</v>
      </c>
    </row>
    <row r="90" spans="2:25" ht="27.6" x14ac:dyDescent="0.25">
      <c r="D90" s="107" t="str">
        <f t="shared" ca="1" si="61"/>
        <v>4.62</v>
      </c>
      <c r="E90" s="301" t="s">
        <v>23</v>
      </c>
      <c r="F90" s="299" t="s">
        <v>114</v>
      </c>
      <c r="G90" s="225"/>
      <c r="H90" s="93" t="s">
        <v>47</v>
      </c>
      <c r="I90" s="110"/>
      <c r="K90" s="163">
        <f t="shared" si="62"/>
        <v>1</v>
      </c>
      <c r="L90" s="163">
        <f t="shared" si="63"/>
        <v>0</v>
      </c>
      <c r="M90" s="391">
        <f ca="1">MAX(M$14:OFFSET(M90,-1,0))+1</f>
        <v>62</v>
      </c>
      <c r="O90" s="373">
        <f t="shared" si="64"/>
        <v>0</v>
      </c>
      <c r="P90" s="373">
        <f t="shared" si="64"/>
        <v>0</v>
      </c>
      <c r="Q90" s="373">
        <f t="shared" si="64"/>
        <v>0</v>
      </c>
      <c r="R90" s="373">
        <f t="shared" si="64"/>
        <v>0</v>
      </c>
      <c r="S90" s="373">
        <f t="shared" si="64"/>
        <v>0</v>
      </c>
      <c r="T90" s="373">
        <f t="shared" si="64"/>
        <v>0</v>
      </c>
      <c r="U90" s="373">
        <f t="shared" si="64"/>
        <v>0</v>
      </c>
      <c r="V90" s="373">
        <f t="shared" si="64"/>
        <v>0</v>
      </c>
      <c r="X90" s="373">
        <f t="shared" si="65"/>
        <v>0</v>
      </c>
      <c r="Y90" s="373">
        <f t="shared" si="66"/>
        <v>0</v>
      </c>
    </row>
    <row r="91" spans="2:25" ht="27.6" x14ac:dyDescent="0.25">
      <c r="D91" s="107" t="str">
        <f t="shared" ca="1" si="61"/>
        <v>4.63</v>
      </c>
      <c r="E91" s="301" t="s">
        <v>25</v>
      </c>
      <c r="F91" s="299" t="s">
        <v>114</v>
      </c>
      <c r="G91" s="225"/>
      <c r="H91" s="93" t="s">
        <v>47</v>
      </c>
      <c r="I91" s="110"/>
      <c r="K91" s="163">
        <f t="shared" si="62"/>
        <v>1</v>
      </c>
      <c r="L91" s="163">
        <f t="shared" si="63"/>
        <v>0</v>
      </c>
      <c r="M91" s="391">
        <f ca="1">MAX(M$14:OFFSET(M91,-1,0))+1</f>
        <v>63</v>
      </c>
      <c r="O91" s="373">
        <f t="shared" si="64"/>
        <v>0</v>
      </c>
      <c r="P91" s="373">
        <f t="shared" si="64"/>
        <v>0</v>
      </c>
      <c r="Q91" s="373">
        <f t="shared" si="64"/>
        <v>0</v>
      </c>
      <c r="R91" s="373">
        <f t="shared" si="64"/>
        <v>0</v>
      </c>
      <c r="S91" s="373">
        <f t="shared" si="64"/>
        <v>0</v>
      </c>
      <c r="T91" s="373">
        <f t="shared" si="64"/>
        <v>0</v>
      </c>
      <c r="U91" s="373">
        <f t="shared" si="64"/>
        <v>0</v>
      </c>
      <c r="V91" s="373">
        <f t="shared" si="64"/>
        <v>0</v>
      </c>
      <c r="X91" s="373">
        <f t="shared" si="65"/>
        <v>1</v>
      </c>
      <c r="Y91" s="373">
        <f t="shared" si="66"/>
        <v>0</v>
      </c>
    </row>
    <row r="92" spans="2:25" ht="33" customHeight="1" x14ac:dyDescent="0.3">
      <c r="B92" s="102"/>
      <c r="C92" s="44" t="s">
        <v>391</v>
      </c>
      <c r="D92" s="106"/>
      <c r="F92" s="321"/>
      <c r="G92" s="46"/>
      <c r="H92" s="103"/>
      <c r="I92" s="110"/>
      <c r="M92" s="391"/>
    </row>
    <row r="93" spans="2:25" ht="84" customHeight="1" x14ac:dyDescent="0.25">
      <c r="D93" s="106"/>
      <c r="F93" s="478" t="s">
        <v>392</v>
      </c>
      <c r="G93" s="483"/>
      <c r="H93" s="483"/>
      <c r="I93" s="92"/>
      <c r="M93" s="391"/>
    </row>
    <row r="94" spans="2:25" ht="33" customHeight="1" x14ac:dyDescent="0.25">
      <c r="B94" s="102"/>
      <c r="C94" s="102" t="s">
        <v>393</v>
      </c>
      <c r="D94" s="106"/>
      <c r="F94" s="321"/>
      <c r="G94" s="46"/>
      <c r="H94" s="103"/>
      <c r="I94" s="110"/>
      <c r="M94" s="391"/>
    </row>
    <row r="95" spans="2:25" ht="112.5" customHeight="1" x14ac:dyDescent="0.25">
      <c r="D95" s="106"/>
      <c r="F95" s="478" t="s">
        <v>394</v>
      </c>
      <c r="G95" s="483"/>
      <c r="H95" s="483"/>
      <c r="I95" s="92"/>
      <c r="M95" s="391"/>
    </row>
    <row r="96" spans="2:25" ht="13.8" x14ac:dyDescent="0.25">
      <c r="F96" s="104" t="s">
        <v>44</v>
      </c>
      <c r="G96" s="105" t="s">
        <v>45</v>
      </c>
      <c r="H96" s="108"/>
      <c r="I96" s="47"/>
      <c r="M96" s="391"/>
    </row>
    <row r="97" spans="2:25" ht="52.8" x14ac:dyDescent="0.25">
      <c r="D97" s="107" t="str">
        <f t="shared" ref="D97:D98" ca="1" si="72">CONCATENATE($A$1,".",M97)</f>
        <v>4.64</v>
      </c>
      <c r="E97" s="301" t="s">
        <v>25</v>
      </c>
      <c r="F97" s="227" t="s">
        <v>395</v>
      </c>
      <c r="G97" s="225"/>
      <c r="H97" s="93" t="s">
        <v>47</v>
      </c>
      <c r="I97" s="110"/>
      <c r="K97" s="163">
        <f t="shared" ref="K97:K98" si="73">IF(AND(OR(E97="V1",E97="V2",E97="V3"),G97=""),1,0)</f>
        <v>1</v>
      </c>
      <c r="L97" s="163">
        <f t="shared" ref="L97:L98" si="74">IF(OR(AND(E97="V1",G97="Ei"),(AND(E97="V1",G97="Osittain"))),1,0)</f>
        <v>0</v>
      </c>
      <c r="M97" s="391">
        <f ca="1">MAX(M$14:OFFSET(M97,-1,0))+1</f>
        <v>64</v>
      </c>
      <c r="O97" s="373">
        <f t="shared" ref="O97:V105" si="75">IF(AND($E97=O$2,$G97=O$3),1,0)</f>
        <v>0</v>
      </c>
      <c r="P97" s="373">
        <f t="shared" si="75"/>
        <v>0</v>
      </c>
      <c r="Q97" s="373">
        <f t="shared" si="75"/>
        <v>0</v>
      </c>
      <c r="R97" s="373">
        <f t="shared" si="75"/>
        <v>0</v>
      </c>
      <c r="S97" s="373">
        <f t="shared" si="75"/>
        <v>0</v>
      </c>
      <c r="T97" s="373">
        <f t="shared" si="75"/>
        <v>0</v>
      </c>
      <c r="U97" s="373">
        <f t="shared" si="75"/>
        <v>0</v>
      </c>
      <c r="V97" s="373">
        <f t="shared" si="75"/>
        <v>0</v>
      </c>
      <c r="X97" s="373">
        <f t="shared" ref="X97:X98" si="76">IF(E97="V2",1,0)</f>
        <v>1</v>
      </c>
      <c r="Y97" s="373">
        <f t="shared" ref="Y97:Y98" si="77">IF(E97="V3",1,0)</f>
        <v>0</v>
      </c>
    </row>
    <row r="98" spans="2:25" ht="52.8" x14ac:dyDescent="0.25">
      <c r="D98" s="107" t="str">
        <f t="shared" ca="1" si="72"/>
        <v>4.65</v>
      </c>
      <c r="E98" s="301" t="s">
        <v>25</v>
      </c>
      <c r="F98" s="227" t="s">
        <v>396</v>
      </c>
      <c r="G98" s="225"/>
      <c r="H98" s="93" t="s">
        <v>47</v>
      </c>
      <c r="I98" s="110"/>
      <c r="K98" s="163">
        <f t="shared" si="73"/>
        <v>1</v>
      </c>
      <c r="L98" s="163">
        <f t="shared" si="74"/>
        <v>0</v>
      </c>
      <c r="M98" s="391">
        <f ca="1">MAX(M$14:OFFSET(M98,-1,0))+1</f>
        <v>65</v>
      </c>
      <c r="O98" s="373">
        <f t="shared" si="75"/>
        <v>0</v>
      </c>
      <c r="P98" s="373">
        <f t="shared" si="75"/>
        <v>0</v>
      </c>
      <c r="Q98" s="373">
        <f t="shared" si="75"/>
        <v>0</v>
      </c>
      <c r="R98" s="373">
        <f t="shared" si="75"/>
        <v>0</v>
      </c>
      <c r="S98" s="373">
        <f t="shared" si="75"/>
        <v>0</v>
      </c>
      <c r="T98" s="373">
        <f t="shared" si="75"/>
        <v>0</v>
      </c>
      <c r="U98" s="373">
        <f t="shared" si="75"/>
        <v>0</v>
      </c>
      <c r="V98" s="373">
        <f t="shared" si="75"/>
        <v>0</v>
      </c>
      <c r="X98" s="373">
        <f t="shared" si="76"/>
        <v>1</v>
      </c>
      <c r="Y98" s="373">
        <f t="shared" si="77"/>
        <v>0</v>
      </c>
    </row>
    <row r="99" spans="2:25" ht="52.8" x14ac:dyDescent="0.25">
      <c r="D99" s="107" t="str">
        <f t="shared" ref="D99:D105" ca="1" si="78">CONCATENATE($A$1,".",M99)</f>
        <v>4.66</v>
      </c>
      <c r="E99" s="301" t="s">
        <v>25</v>
      </c>
      <c r="F99" s="227" t="s">
        <v>397</v>
      </c>
      <c r="G99" s="225"/>
      <c r="H99" s="93" t="s">
        <v>47</v>
      </c>
      <c r="I99" s="110"/>
      <c r="K99" s="163">
        <f t="shared" ref="K99:K105" si="79">IF(AND(OR(E99="V1",E99="V2",E99="V3"),G99=""),1,0)</f>
        <v>1</v>
      </c>
      <c r="L99" s="163">
        <f t="shared" ref="L99:L105" si="80">IF(OR(AND(E99="V1",G99="Ei"),(AND(E99="V1",G99="Osittain"))),1,0)</f>
        <v>0</v>
      </c>
      <c r="M99" s="391">
        <f ca="1">MAX(M$14:OFFSET(M99,-1,0))+1</f>
        <v>66</v>
      </c>
      <c r="O99" s="373">
        <f t="shared" si="75"/>
        <v>0</v>
      </c>
      <c r="P99" s="373">
        <f t="shared" si="75"/>
        <v>0</v>
      </c>
      <c r="Q99" s="373">
        <f t="shared" si="75"/>
        <v>0</v>
      </c>
      <c r="R99" s="373">
        <f t="shared" si="75"/>
        <v>0</v>
      </c>
      <c r="S99" s="373">
        <f t="shared" si="75"/>
        <v>0</v>
      </c>
      <c r="T99" s="373">
        <f t="shared" si="75"/>
        <v>0</v>
      </c>
      <c r="U99" s="373">
        <f t="shared" si="75"/>
        <v>0</v>
      </c>
      <c r="V99" s="373">
        <f t="shared" si="75"/>
        <v>0</v>
      </c>
      <c r="X99" s="373">
        <f t="shared" ref="X99:X105" si="81">IF(E99="V2",1,0)</f>
        <v>1</v>
      </c>
      <c r="Y99" s="373">
        <f t="shared" ref="Y99:Y105" si="82">IF(E99="V3",1,0)</f>
        <v>0</v>
      </c>
    </row>
    <row r="100" spans="2:25" ht="66" x14ac:dyDescent="0.25">
      <c r="D100" s="107" t="str">
        <f t="shared" ca="1" si="78"/>
        <v>4.67</v>
      </c>
      <c r="E100" s="301" t="s">
        <v>25</v>
      </c>
      <c r="F100" s="227" t="s">
        <v>398</v>
      </c>
      <c r="G100" s="225"/>
      <c r="H100" s="93" t="s">
        <v>47</v>
      </c>
      <c r="I100" s="110"/>
      <c r="K100" s="163">
        <f t="shared" si="79"/>
        <v>1</v>
      </c>
      <c r="L100" s="163">
        <f t="shared" si="80"/>
        <v>0</v>
      </c>
      <c r="M100" s="391">
        <f ca="1">MAX(M$14:OFFSET(M100,-1,0))+1</f>
        <v>67</v>
      </c>
      <c r="O100" s="373">
        <f t="shared" si="75"/>
        <v>0</v>
      </c>
      <c r="P100" s="373">
        <f t="shared" si="75"/>
        <v>0</v>
      </c>
      <c r="Q100" s="373">
        <f t="shared" si="75"/>
        <v>0</v>
      </c>
      <c r="R100" s="373">
        <f t="shared" si="75"/>
        <v>0</v>
      </c>
      <c r="S100" s="373">
        <f t="shared" si="75"/>
        <v>0</v>
      </c>
      <c r="T100" s="373">
        <f t="shared" si="75"/>
        <v>0</v>
      </c>
      <c r="U100" s="373">
        <f t="shared" si="75"/>
        <v>0</v>
      </c>
      <c r="V100" s="373">
        <f t="shared" si="75"/>
        <v>0</v>
      </c>
      <c r="W100" s="375"/>
      <c r="X100" s="373">
        <f t="shared" si="81"/>
        <v>1</v>
      </c>
      <c r="Y100" s="373">
        <f t="shared" si="82"/>
        <v>0</v>
      </c>
    </row>
    <row r="101" spans="2:25" ht="66" x14ac:dyDescent="0.25">
      <c r="D101" s="107" t="str">
        <f t="shared" ca="1" si="78"/>
        <v>4.68</v>
      </c>
      <c r="E101" s="301" t="s">
        <v>23</v>
      </c>
      <c r="F101" s="227" t="s">
        <v>399</v>
      </c>
      <c r="G101" s="225"/>
      <c r="H101" s="93" t="s">
        <v>47</v>
      </c>
      <c r="I101" s="110"/>
      <c r="K101" s="163">
        <f t="shared" si="79"/>
        <v>1</v>
      </c>
      <c r="L101" s="163">
        <f t="shared" si="80"/>
        <v>0</v>
      </c>
      <c r="M101" s="391">
        <f ca="1">MAX(M$14:OFFSET(M101,-1,0))+1</f>
        <v>68</v>
      </c>
      <c r="O101" s="373">
        <f t="shared" si="75"/>
        <v>0</v>
      </c>
      <c r="P101" s="373">
        <f t="shared" si="75"/>
        <v>0</v>
      </c>
      <c r="Q101" s="373">
        <f t="shared" si="75"/>
        <v>0</v>
      </c>
      <c r="R101" s="373">
        <f t="shared" si="75"/>
        <v>0</v>
      </c>
      <c r="S101" s="373">
        <f t="shared" si="75"/>
        <v>0</v>
      </c>
      <c r="T101" s="373">
        <f t="shared" si="75"/>
        <v>0</v>
      </c>
      <c r="U101" s="373">
        <f t="shared" si="75"/>
        <v>0</v>
      </c>
      <c r="V101" s="373">
        <f t="shared" si="75"/>
        <v>0</v>
      </c>
      <c r="X101" s="373">
        <f t="shared" si="81"/>
        <v>0</v>
      </c>
      <c r="Y101" s="373">
        <f t="shared" si="82"/>
        <v>0</v>
      </c>
    </row>
    <row r="102" spans="2:25" ht="39.6" x14ac:dyDescent="0.25">
      <c r="D102" s="107" t="str">
        <f t="shared" ca="1" si="78"/>
        <v>4.69</v>
      </c>
      <c r="E102" s="301" t="s">
        <v>23</v>
      </c>
      <c r="F102" s="227" t="s">
        <v>400</v>
      </c>
      <c r="G102" s="225"/>
      <c r="H102" s="93" t="s">
        <v>47</v>
      </c>
      <c r="I102" s="110"/>
      <c r="K102" s="163">
        <f t="shared" si="79"/>
        <v>1</v>
      </c>
      <c r="L102" s="163">
        <f t="shared" si="80"/>
        <v>0</v>
      </c>
      <c r="M102" s="391">
        <f ca="1">MAX(M$14:OFFSET(M102,-1,0))+1</f>
        <v>69</v>
      </c>
      <c r="O102" s="373">
        <f t="shared" si="75"/>
        <v>0</v>
      </c>
      <c r="P102" s="373">
        <f t="shared" si="75"/>
        <v>0</v>
      </c>
      <c r="Q102" s="373">
        <f t="shared" si="75"/>
        <v>0</v>
      </c>
      <c r="R102" s="373">
        <f t="shared" si="75"/>
        <v>0</v>
      </c>
      <c r="S102" s="373">
        <f t="shared" si="75"/>
        <v>0</v>
      </c>
      <c r="T102" s="373">
        <f t="shared" si="75"/>
        <v>0</v>
      </c>
      <c r="U102" s="373">
        <f t="shared" si="75"/>
        <v>0</v>
      </c>
      <c r="V102" s="373">
        <f t="shared" si="75"/>
        <v>0</v>
      </c>
      <c r="X102" s="373">
        <f t="shared" si="81"/>
        <v>0</v>
      </c>
      <c r="Y102" s="373">
        <f t="shared" si="82"/>
        <v>0</v>
      </c>
    </row>
    <row r="103" spans="2:25" ht="52.8" x14ac:dyDescent="0.25">
      <c r="D103" s="107" t="str">
        <f t="shared" ca="1" si="78"/>
        <v>4.70</v>
      </c>
      <c r="E103" s="301" t="s">
        <v>23</v>
      </c>
      <c r="F103" s="227" t="s">
        <v>401</v>
      </c>
      <c r="G103" s="225"/>
      <c r="H103" s="93" t="s">
        <v>47</v>
      </c>
      <c r="I103" s="110"/>
      <c r="K103" s="163">
        <f t="shared" si="79"/>
        <v>1</v>
      </c>
      <c r="L103" s="163">
        <f t="shared" si="80"/>
        <v>0</v>
      </c>
      <c r="M103" s="391">
        <f ca="1">MAX(M$14:OFFSET(M103,-1,0))+1</f>
        <v>70</v>
      </c>
      <c r="O103" s="373">
        <f t="shared" si="75"/>
        <v>0</v>
      </c>
      <c r="P103" s="373">
        <f t="shared" si="75"/>
        <v>0</v>
      </c>
      <c r="Q103" s="373">
        <f t="shared" si="75"/>
        <v>0</v>
      </c>
      <c r="R103" s="373">
        <f t="shared" si="75"/>
        <v>0</v>
      </c>
      <c r="S103" s="373">
        <f t="shared" si="75"/>
        <v>0</v>
      </c>
      <c r="T103" s="373">
        <f t="shared" si="75"/>
        <v>0</v>
      </c>
      <c r="U103" s="373">
        <f t="shared" si="75"/>
        <v>0</v>
      </c>
      <c r="V103" s="373">
        <f t="shared" si="75"/>
        <v>0</v>
      </c>
      <c r="X103" s="373">
        <f t="shared" si="81"/>
        <v>0</v>
      </c>
      <c r="Y103" s="373">
        <f t="shared" si="82"/>
        <v>0</v>
      </c>
    </row>
    <row r="104" spans="2:25" ht="27.6" x14ac:dyDescent="0.25">
      <c r="D104" s="107" t="str">
        <f t="shared" ca="1" si="78"/>
        <v>4.71</v>
      </c>
      <c r="E104" s="301" t="s">
        <v>23</v>
      </c>
      <c r="F104" s="299" t="s">
        <v>114</v>
      </c>
      <c r="G104" s="225"/>
      <c r="H104" s="93" t="s">
        <v>47</v>
      </c>
      <c r="I104" s="110"/>
      <c r="K104" s="163">
        <f t="shared" si="79"/>
        <v>1</v>
      </c>
      <c r="L104" s="163">
        <f t="shared" si="80"/>
        <v>0</v>
      </c>
      <c r="M104" s="391">
        <f ca="1">MAX(M$14:OFFSET(M104,-1,0))+1</f>
        <v>71</v>
      </c>
      <c r="O104" s="373">
        <f t="shared" si="75"/>
        <v>0</v>
      </c>
      <c r="P104" s="373">
        <f t="shared" si="75"/>
        <v>0</v>
      </c>
      <c r="Q104" s="373">
        <f t="shared" si="75"/>
        <v>0</v>
      </c>
      <c r="R104" s="373">
        <f t="shared" si="75"/>
        <v>0</v>
      </c>
      <c r="S104" s="373">
        <f t="shared" si="75"/>
        <v>0</v>
      </c>
      <c r="T104" s="373">
        <f t="shared" si="75"/>
        <v>0</v>
      </c>
      <c r="U104" s="373">
        <f t="shared" si="75"/>
        <v>0</v>
      </c>
      <c r="V104" s="373">
        <f t="shared" si="75"/>
        <v>0</v>
      </c>
      <c r="X104" s="373">
        <f t="shared" si="81"/>
        <v>0</v>
      </c>
      <c r="Y104" s="373">
        <f t="shared" si="82"/>
        <v>0</v>
      </c>
    </row>
    <row r="105" spans="2:25" ht="27.6" x14ac:dyDescent="0.25">
      <c r="D105" s="107" t="str">
        <f t="shared" ca="1" si="78"/>
        <v>4.72</v>
      </c>
      <c r="E105" s="301" t="s">
        <v>25</v>
      </c>
      <c r="F105" s="299" t="s">
        <v>114</v>
      </c>
      <c r="G105" s="225"/>
      <c r="H105" s="93" t="s">
        <v>47</v>
      </c>
      <c r="I105" s="110"/>
      <c r="K105" s="163">
        <f t="shared" si="79"/>
        <v>1</v>
      </c>
      <c r="L105" s="163">
        <f t="shared" si="80"/>
        <v>0</v>
      </c>
      <c r="M105" s="391">
        <f ca="1">MAX(M$14:OFFSET(M105,-1,0))+1</f>
        <v>72</v>
      </c>
      <c r="O105" s="373">
        <f t="shared" si="75"/>
        <v>0</v>
      </c>
      <c r="P105" s="373">
        <f t="shared" si="75"/>
        <v>0</v>
      </c>
      <c r="Q105" s="373">
        <f t="shared" si="75"/>
        <v>0</v>
      </c>
      <c r="R105" s="373">
        <f t="shared" si="75"/>
        <v>0</v>
      </c>
      <c r="S105" s="373">
        <f t="shared" si="75"/>
        <v>0</v>
      </c>
      <c r="T105" s="373">
        <f t="shared" si="75"/>
        <v>0</v>
      </c>
      <c r="U105" s="373">
        <f t="shared" si="75"/>
        <v>0</v>
      </c>
      <c r="V105" s="373">
        <f t="shared" si="75"/>
        <v>0</v>
      </c>
      <c r="X105" s="373">
        <f t="shared" si="81"/>
        <v>1</v>
      </c>
      <c r="Y105" s="373">
        <f t="shared" si="82"/>
        <v>0</v>
      </c>
    </row>
    <row r="106" spans="2:25" ht="33" customHeight="1" x14ac:dyDescent="0.25">
      <c r="B106" s="102"/>
      <c r="C106" s="102" t="s">
        <v>402</v>
      </c>
      <c r="D106" s="106"/>
      <c r="F106" s="321"/>
      <c r="G106" s="46"/>
      <c r="H106" s="103"/>
      <c r="I106" s="110"/>
      <c r="M106" s="391"/>
    </row>
    <row r="107" spans="2:25" ht="200.25" customHeight="1" x14ac:dyDescent="0.25">
      <c r="D107" s="106"/>
      <c r="F107" s="478" t="s">
        <v>403</v>
      </c>
      <c r="G107" s="483"/>
      <c r="H107" s="483"/>
      <c r="I107" s="92"/>
      <c r="M107" s="391"/>
    </row>
    <row r="108" spans="2:25" ht="13.8" x14ac:dyDescent="0.25">
      <c r="F108" s="104" t="s">
        <v>44</v>
      </c>
      <c r="G108" s="105" t="s">
        <v>45</v>
      </c>
      <c r="H108" s="108"/>
      <c r="I108" s="47"/>
      <c r="M108" s="391"/>
    </row>
    <row r="109" spans="2:25" ht="66" x14ac:dyDescent="0.25">
      <c r="D109" s="107" t="str">
        <f t="shared" ref="D109:D116" ca="1" si="83">CONCATENATE($A$1,".",M109)</f>
        <v>4.73</v>
      </c>
      <c r="E109" s="301" t="s">
        <v>23</v>
      </c>
      <c r="F109" s="300" t="s">
        <v>404</v>
      </c>
      <c r="G109" s="225"/>
      <c r="H109" s="93" t="s">
        <v>47</v>
      </c>
      <c r="I109" s="110"/>
      <c r="K109" s="163">
        <f t="shared" ref="K109:K116" si="84">IF(AND(OR(E109="V1",E109="V2",E109="V3"),G109=""),1,0)</f>
        <v>1</v>
      </c>
      <c r="L109" s="163">
        <f t="shared" ref="L109:L116" si="85">IF(OR(AND(E109="V1",G109="Ei"),(AND(E109="V1",G109="Osittain"))),1,0)</f>
        <v>0</v>
      </c>
      <c r="M109" s="391">
        <f ca="1">MAX(M$14:OFFSET(M109,-1,0))+1</f>
        <v>73</v>
      </c>
      <c r="O109" s="373">
        <f t="shared" ref="O109:V116" si="86">IF(AND($E109=O$2,$G109=O$3),1,0)</f>
        <v>0</v>
      </c>
      <c r="P109" s="373">
        <f t="shared" si="86"/>
        <v>0</v>
      </c>
      <c r="Q109" s="373">
        <f t="shared" si="86"/>
        <v>0</v>
      </c>
      <c r="R109" s="373">
        <f t="shared" si="86"/>
        <v>0</v>
      </c>
      <c r="S109" s="373">
        <f t="shared" si="86"/>
        <v>0</v>
      </c>
      <c r="T109" s="373">
        <f t="shared" si="86"/>
        <v>0</v>
      </c>
      <c r="U109" s="373">
        <f t="shared" si="86"/>
        <v>0</v>
      </c>
      <c r="V109" s="373">
        <f t="shared" si="86"/>
        <v>0</v>
      </c>
      <c r="X109" s="373">
        <f t="shared" ref="X109:X116" si="87">IF(E109="V2",1,0)</f>
        <v>0</v>
      </c>
      <c r="Y109" s="373">
        <f t="shared" ref="Y109:Y116" si="88">IF(E109="V3",1,0)</f>
        <v>0</v>
      </c>
    </row>
    <row r="110" spans="2:25" ht="52.8" x14ac:dyDescent="0.25">
      <c r="D110" s="107" t="str">
        <f t="shared" ca="1" si="83"/>
        <v>4.74</v>
      </c>
      <c r="E110" s="301" t="s">
        <v>25</v>
      </c>
      <c r="F110" s="298" t="s">
        <v>405</v>
      </c>
      <c r="G110" s="225"/>
      <c r="H110" s="93" t="s">
        <v>47</v>
      </c>
      <c r="I110" s="110"/>
      <c r="K110" s="163">
        <f t="shared" si="84"/>
        <v>1</v>
      </c>
      <c r="L110" s="163">
        <f t="shared" si="85"/>
        <v>0</v>
      </c>
      <c r="M110" s="391">
        <f ca="1">MAX(M$14:OFFSET(M110,-1,0))+1</f>
        <v>74</v>
      </c>
      <c r="O110" s="373">
        <f t="shared" si="86"/>
        <v>0</v>
      </c>
      <c r="P110" s="373">
        <f t="shared" si="86"/>
        <v>0</v>
      </c>
      <c r="Q110" s="373">
        <f t="shared" si="86"/>
        <v>0</v>
      </c>
      <c r="R110" s="373">
        <f t="shared" si="86"/>
        <v>0</v>
      </c>
      <c r="S110" s="373">
        <f t="shared" si="86"/>
        <v>0</v>
      </c>
      <c r="T110" s="373">
        <f t="shared" si="86"/>
        <v>0</v>
      </c>
      <c r="U110" s="373">
        <f t="shared" si="86"/>
        <v>0</v>
      </c>
      <c r="V110" s="373">
        <f t="shared" si="86"/>
        <v>0</v>
      </c>
      <c r="X110" s="373">
        <f t="shared" si="87"/>
        <v>1</v>
      </c>
      <c r="Y110" s="373">
        <f t="shared" si="88"/>
        <v>0</v>
      </c>
    </row>
    <row r="111" spans="2:25" ht="66" x14ac:dyDescent="0.25">
      <c r="D111" s="107" t="str">
        <f t="shared" ca="1" si="83"/>
        <v>4.75</v>
      </c>
      <c r="E111" s="301" t="s">
        <v>23</v>
      </c>
      <c r="F111" s="300" t="s">
        <v>406</v>
      </c>
      <c r="G111" s="225"/>
      <c r="H111" s="93" t="s">
        <v>47</v>
      </c>
      <c r="I111" s="110"/>
      <c r="K111" s="163">
        <f t="shared" si="84"/>
        <v>1</v>
      </c>
      <c r="L111" s="163">
        <f t="shared" si="85"/>
        <v>0</v>
      </c>
      <c r="M111" s="391">
        <f ca="1">MAX(M$14:OFFSET(M111,-1,0))+1</f>
        <v>75</v>
      </c>
      <c r="O111" s="373">
        <f t="shared" si="86"/>
        <v>0</v>
      </c>
      <c r="P111" s="373">
        <f t="shared" si="86"/>
        <v>0</v>
      </c>
      <c r="Q111" s="373">
        <f t="shared" si="86"/>
        <v>0</v>
      </c>
      <c r="R111" s="373">
        <f t="shared" si="86"/>
        <v>0</v>
      </c>
      <c r="S111" s="373">
        <f t="shared" si="86"/>
        <v>0</v>
      </c>
      <c r="T111" s="373">
        <f t="shared" si="86"/>
        <v>0</v>
      </c>
      <c r="U111" s="373">
        <f t="shared" si="86"/>
        <v>0</v>
      </c>
      <c r="V111" s="373">
        <f t="shared" si="86"/>
        <v>0</v>
      </c>
      <c r="W111" s="375"/>
      <c r="X111" s="373">
        <f t="shared" si="87"/>
        <v>0</v>
      </c>
      <c r="Y111" s="373">
        <f t="shared" si="88"/>
        <v>0</v>
      </c>
    </row>
    <row r="112" spans="2:25" ht="92.4" x14ac:dyDescent="0.25">
      <c r="D112" s="107" t="str">
        <f t="shared" ca="1" si="83"/>
        <v>4.76</v>
      </c>
      <c r="E112" s="301" t="s">
        <v>23</v>
      </c>
      <c r="F112" s="300" t="s">
        <v>407</v>
      </c>
      <c r="G112" s="225"/>
      <c r="H112" s="93" t="s">
        <v>47</v>
      </c>
      <c r="I112" s="110"/>
      <c r="K112" s="163">
        <f t="shared" si="84"/>
        <v>1</v>
      </c>
      <c r="L112" s="163">
        <f t="shared" si="85"/>
        <v>0</v>
      </c>
      <c r="M112" s="391">
        <f ca="1">MAX(M$14:OFFSET(M112,-1,0))+1</f>
        <v>76</v>
      </c>
      <c r="O112" s="373">
        <f t="shared" si="86"/>
        <v>0</v>
      </c>
      <c r="P112" s="373">
        <f t="shared" si="86"/>
        <v>0</v>
      </c>
      <c r="Q112" s="373">
        <f t="shared" si="86"/>
        <v>0</v>
      </c>
      <c r="R112" s="373">
        <f t="shared" si="86"/>
        <v>0</v>
      </c>
      <c r="S112" s="373">
        <f t="shared" si="86"/>
        <v>0</v>
      </c>
      <c r="T112" s="373">
        <f t="shared" si="86"/>
        <v>0</v>
      </c>
      <c r="U112" s="373">
        <f t="shared" si="86"/>
        <v>0</v>
      </c>
      <c r="V112" s="373">
        <f t="shared" si="86"/>
        <v>0</v>
      </c>
      <c r="X112" s="373">
        <f t="shared" si="87"/>
        <v>0</v>
      </c>
      <c r="Y112" s="373">
        <f t="shared" si="88"/>
        <v>0</v>
      </c>
    </row>
    <row r="113" spans="2:25" ht="92.4" x14ac:dyDescent="0.25">
      <c r="D113" s="107" t="str">
        <f t="shared" ca="1" si="83"/>
        <v>4.77</v>
      </c>
      <c r="E113" s="301" t="s">
        <v>23</v>
      </c>
      <c r="F113" s="300" t="s">
        <v>408</v>
      </c>
      <c r="G113" s="225"/>
      <c r="H113" s="93" t="s">
        <v>47</v>
      </c>
      <c r="I113" s="110"/>
      <c r="K113" s="163">
        <f t="shared" si="84"/>
        <v>1</v>
      </c>
      <c r="L113" s="163">
        <f t="shared" si="85"/>
        <v>0</v>
      </c>
      <c r="M113" s="391">
        <f ca="1">MAX(M$14:OFFSET(M113,-1,0))+1</f>
        <v>77</v>
      </c>
      <c r="O113" s="373">
        <f t="shared" si="86"/>
        <v>0</v>
      </c>
      <c r="P113" s="373">
        <f t="shared" si="86"/>
        <v>0</v>
      </c>
      <c r="Q113" s="373">
        <f t="shared" si="86"/>
        <v>0</v>
      </c>
      <c r="R113" s="373">
        <f t="shared" si="86"/>
        <v>0</v>
      </c>
      <c r="S113" s="373">
        <f t="shared" si="86"/>
        <v>0</v>
      </c>
      <c r="T113" s="373">
        <f t="shared" si="86"/>
        <v>0</v>
      </c>
      <c r="U113" s="373">
        <f t="shared" si="86"/>
        <v>0</v>
      </c>
      <c r="V113" s="373">
        <f t="shared" si="86"/>
        <v>0</v>
      </c>
      <c r="X113" s="373">
        <f t="shared" si="87"/>
        <v>0</v>
      </c>
      <c r="Y113" s="373">
        <f t="shared" si="88"/>
        <v>0</v>
      </c>
    </row>
    <row r="114" spans="2:25" ht="52.8" x14ac:dyDescent="0.25">
      <c r="D114" s="107" t="str">
        <f t="shared" ca="1" si="83"/>
        <v>4.78</v>
      </c>
      <c r="E114" s="301" t="s">
        <v>23</v>
      </c>
      <c r="F114" s="300" t="s">
        <v>409</v>
      </c>
      <c r="G114" s="225"/>
      <c r="H114" s="93" t="s">
        <v>47</v>
      </c>
      <c r="I114" s="110"/>
      <c r="K114" s="163">
        <f t="shared" si="84"/>
        <v>1</v>
      </c>
      <c r="L114" s="163">
        <f t="shared" si="85"/>
        <v>0</v>
      </c>
      <c r="M114" s="391">
        <f ca="1">MAX(M$14:OFFSET(M114,-1,0))+1</f>
        <v>78</v>
      </c>
      <c r="O114" s="373">
        <f t="shared" si="86"/>
        <v>0</v>
      </c>
      <c r="P114" s="373">
        <f t="shared" si="86"/>
        <v>0</v>
      </c>
      <c r="Q114" s="373">
        <f t="shared" si="86"/>
        <v>0</v>
      </c>
      <c r="R114" s="373">
        <f t="shared" si="86"/>
        <v>0</v>
      </c>
      <c r="S114" s="373">
        <f t="shared" si="86"/>
        <v>0</v>
      </c>
      <c r="T114" s="373">
        <f t="shared" si="86"/>
        <v>0</v>
      </c>
      <c r="U114" s="373">
        <f t="shared" si="86"/>
        <v>0</v>
      </c>
      <c r="V114" s="373">
        <f t="shared" si="86"/>
        <v>0</v>
      </c>
      <c r="X114" s="373">
        <f t="shared" si="87"/>
        <v>0</v>
      </c>
      <c r="Y114" s="373">
        <f t="shared" si="88"/>
        <v>0</v>
      </c>
    </row>
    <row r="115" spans="2:25" ht="27.6" x14ac:dyDescent="0.25">
      <c r="D115" s="107" t="str">
        <f t="shared" ca="1" si="83"/>
        <v>4.79</v>
      </c>
      <c r="E115" s="301" t="s">
        <v>23</v>
      </c>
      <c r="F115" s="299" t="s">
        <v>114</v>
      </c>
      <c r="G115" s="225"/>
      <c r="H115" s="93" t="s">
        <v>47</v>
      </c>
      <c r="I115" s="110"/>
      <c r="K115" s="163">
        <f t="shared" si="84"/>
        <v>1</v>
      </c>
      <c r="L115" s="163">
        <f t="shared" si="85"/>
        <v>0</v>
      </c>
      <c r="M115" s="391">
        <f ca="1">MAX(M$14:OFFSET(M115,-1,0))+1</f>
        <v>79</v>
      </c>
      <c r="O115" s="373">
        <f t="shared" si="86"/>
        <v>0</v>
      </c>
      <c r="P115" s="373">
        <f t="shared" si="86"/>
        <v>0</v>
      </c>
      <c r="Q115" s="373">
        <f t="shared" si="86"/>
        <v>0</v>
      </c>
      <c r="R115" s="373">
        <f t="shared" si="86"/>
        <v>0</v>
      </c>
      <c r="S115" s="373">
        <f t="shared" si="86"/>
        <v>0</v>
      </c>
      <c r="T115" s="373">
        <f t="shared" si="86"/>
        <v>0</v>
      </c>
      <c r="U115" s="373">
        <f t="shared" si="86"/>
        <v>0</v>
      </c>
      <c r="V115" s="373">
        <f t="shared" si="86"/>
        <v>0</v>
      </c>
      <c r="X115" s="373">
        <f t="shared" si="87"/>
        <v>0</v>
      </c>
      <c r="Y115" s="373">
        <f t="shared" si="88"/>
        <v>0</v>
      </c>
    </row>
    <row r="116" spans="2:25" ht="27.6" x14ac:dyDescent="0.25">
      <c r="D116" s="107" t="str">
        <f t="shared" ca="1" si="83"/>
        <v>4.80</v>
      </c>
      <c r="E116" s="301" t="s">
        <v>25</v>
      </c>
      <c r="F116" s="299" t="s">
        <v>114</v>
      </c>
      <c r="G116" s="225"/>
      <c r="H116" s="93" t="s">
        <v>47</v>
      </c>
      <c r="I116" s="110"/>
      <c r="K116" s="163">
        <f t="shared" si="84"/>
        <v>1</v>
      </c>
      <c r="L116" s="163">
        <f t="shared" si="85"/>
        <v>0</v>
      </c>
      <c r="M116" s="391">
        <f ca="1">MAX(M$14:OFFSET(M116,-1,0))+1</f>
        <v>80</v>
      </c>
      <c r="O116" s="373">
        <f t="shared" si="86"/>
        <v>0</v>
      </c>
      <c r="P116" s="373">
        <f t="shared" si="86"/>
        <v>0</v>
      </c>
      <c r="Q116" s="373">
        <f t="shared" si="86"/>
        <v>0</v>
      </c>
      <c r="R116" s="373">
        <f t="shared" si="86"/>
        <v>0</v>
      </c>
      <c r="S116" s="373">
        <f t="shared" si="86"/>
        <v>0</v>
      </c>
      <c r="T116" s="373">
        <f t="shared" si="86"/>
        <v>0</v>
      </c>
      <c r="U116" s="373">
        <f t="shared" si="86"/>
        <v>0</v>
      </c>
      <c r="V116" s="373">
        <f t="shared" si="86"/>
        <v>0</v>
      </c>
      <c r="X116" s="373">
        <f t="shared" si="87"/>
        <v>1</v>
      </c>
      <c r="Y116" s="373">
        <f t="shared" si="88"/>
        <v>0</v>
      </c>
    </row>
    <row r="117" spans="2:25" ht="33" customHeight="1" x14ac:dyDescent="0.25">
      <c r="B117" s="102"/>
      <c r="C117" s="102" t="s">
        <v>410</v>
      </c>
      <c r="D117" s="106"/>
      <c r="F117" s="321"/>
      <c r="G117" s="46"/>
      <c r="H117" s="103"/>
      <c r="I117" s="110"/>
      <c r="M117" s="391"/>
    </row>
    <row r="118" spans="2:25" ht="150" customHeight="1" x14ac:dyDescent="0.25">
      <c r="D118" s="106"/>
      <c r="F118" s="478" t="s">
        <v>411</v>
      </c>
      <c r="G118" s="483"/>
      <c r="H118" s="483"/>
      <c r="I118" s="92"/>
      <c r="M118" s="391"/>
    </row>
    <row r="119" spans="2:25" ht="13.8" x14ac:dyDescent="0.25">
      <c r="F119" s="104" t="s">
        <v>44</v>
      </c>
      <c r="G119" s="105" t="s">
        <v>45</v>
      </c>
      <c r="H119" s="108"/>
      <c r="I119" s="47"/>
      <c r="M119" s="391"/>
    </row>
    <row r="120" spans="2:25" ht="66" x14ac:dyDescent="0.25">
      <c r="D120" s="107" t="str">
        <f t="shared" ref="D120:D123" ca="1" si="89">CONCATENATE($A$1,".",M120)</f>
        <v>4.81</v>
      </c>
      <c r="E120" s="301" t="s">
        <v>23</v>
      </c>
      <c r="F120" s="300" t="s">
        <v>412</v>
      </c>
      <c r="G120" s="225"/>
      <c r="H120" s="93" t="s">
        <v>47</v>
      </c>
      <c r="I120" s="110"/>
      <c r="K120" s="163">
        <f t="shared" ref="K120:K123" si="90">IF(AND(OR(E120="V1",E120="V2",E120="V3"),G120=""),1,0)</f>
        <v>1</v>
      </c>
      <c r="L120" s="163">
        <f t="shared" ref="L120:L123" si="91">IF(OR(AND(E120="V1",G120="Ei"),(AND(E120="V1",G120="Osittain"))),1,0)</f>
        <v>0</v>
      </c>
      <c r="M120" s="391">
        <f ca="1">MAX(M$14:OFFSET(M120,-1,0))+1</f>
        <v>81</v>
      </c>
      <c r="O120" s="373">
        <f t="shared" ref="O120:V123" si="92">IF(AND($E120=O$2,$G120=O$3),1,0)</f>
        <v>0</v>
      </c>
      <c r="P120" s="373">
        <f t="shared" si="92"/>
        <v>0</v>
      </c>
      <c r="Q120" s="373">
        <f t="shared" si="92"/>
        <v>0</v>
      </c>
      <c r="R120" s="373">
        <f t="shared" si="92"/>
        <v>0</v>
      </c>
      <c r="S120" s="373">
        <f t="shared" si="92"/>
        <v>0</v>
      </c>
      <c r="T120" s="373">
        <f t="shared" si="92"/>
        <v>0</v>
      </c>
      <c r="U120" s="373">
        <f t="shared" si="92"/>
        <v>0</v>
      </c>
      <c r="V120" s="373">
        <f t="shared" si="92"/>
        <v>0</v>
      </c>
      <c r="X120" s="373">
        <f t="shared" ref="X120:X123" si="93">IF(E120="V2",1,0)</f>
        <v>0</v>
      </c>
      <c r="Y120" s="373">
        <f t="shared" ref="Y120:Y123" si="94">IF(E120="V3",1,0)</f>
        <v>0</v>
      </c>
    </row>
    <row r="121" spans="2:25" ht="52.8" x14ac:dyDescent="0.25">
      <c r="D121" s="107" t="str">
        <f t="shared" ca="1" si="89"/>
        <v>4.82</v>
      </c>
      <c r="E121" s="301" t="s">
        <v>26</v>
      </c>
      <c r="F121" s="227" t="s">
        <v>413</v>
      </c>
      <c r="G121" s="225"/>
      <c r="H121" s="93" t="s">
        <v>47</v>
      </c>
      <c r="I121" s="110"/>
      <c r="K121" s="163">
        <f t="shared" si="90"/>
        <v>1</v>
      </c>
      <c r="L121" s="163">
        <f t="shared" si="91"/>
        <v>0</v>
      </c>
      <c r="M121" s="391">
        <f ca="1">MAX(M$14:OFFSET(M121,-1,0))+1</f>
        <v>82</v>
      </c>
      <c r="O121" s="373">
        <f t="shared" si="92"/>
        <v>0</v>
      </c>
      <c r="P121" s="373">
        <f t="shared" si="92"/>
        <v>0</v>
      </c>
      <c r="Q121" s="373">
        <f t="shared" si="92"/>
        <v>0</v>
      </c>
      <c r="R121" s="373">
        <f t="shared" si="92"/>
        <v>0</v>
      </c>
      <c r="S121" s="373">
        <f t="shared" si="92"/>
        <v>0</v>
      </c>
      <c r="T121" s="373">
        <f t="shared" si="92"/>
        <v>0</v>
      </c>
      <c r="U121" s="373">
        <f t="shared" si="92"/>
        <v>0</v>
      </c>
      <c r="V121" s="373">
        <f t="shared" si="92"/>
        <v>0</v>
      </c>
      <c r="X121" s="373">
        <f t="shared" si="93"/>
        <v>0</v>
      </c>
      <c r="Y121" s="373">
        <f t="shared" si="94"/>
        <v>1</v>
      </c>
    </row>
    <row r="122" spans="2:25" ht="27.6" x14ac:dyDescent="0.25">
      <c r="D122" s="107" t="str">
        <f t="shared" ca="1" si="89"/>
        <v>4.83</v>
      </c>
      <c r="E122" s="301" t="s">
        <v>23</v>
      </c>
      <c r="F122" s="299" t="s">
        <v>114</v>
      </c>
      <c r="G122" s="225"/>
      <c r="H122" s="93" t="s">
        <v>47</v>
      </c>
      <c r="I122" s="110"/>
      <c r="K122" s="163">
        <f t="shared" si="90"/>
        <v>1</v>
      </c>
      <c r="L122" s="163">
        <f t="shared" si="91"/>
        <v>0</v>
      </c>
      <c r="M122" s="391">
        <f ca="1">MAX(M$14:OFFSET(M122,-1,0))+1</f>
        <v>83</v>
      </c>
      <c r="O122" s="373">
        <f t="shared" si="92"/>
        <v>0</v>
      </c>
      <c r="P122" s="373">
        <f t="shared" si="92"/>
        <v>0</v>
      </c>
      <c r="Q122" s="373">
        <f t="shared" si="92"/>
        <v>0</v>
      </c>
      <c r="R122" s="373">
        <f t="shared" si="92"/>
        <v>0</v>
      </c>
      <c r="S122" s="373">
        <f t="shared" si="92"/>
        <v>0</v>
      </c>
      <c r="T122" s="373">
        <f t="shared" si="92"/>
        <v>0</v>
      </c>
      <c r="U122" s="373">
        <f t="shared" si="92"/>
        <v>0</v>
      </c>
      <c r="V122" s="373">
        <f t="shared" si="92"/>
        <v>0</v>
      </c>
      <c r="X122" s="373">
        <f t="shared" si="93"/>
        <v>0</v>
      </c>
      <c r="Y122" s="373">
        <f t="shared" si="94"/>
        <v>0</v>
      </c>
    </row>
    <row r="123" spans="2:25" ht="27.6" x14ac:dyDescent="0.25">
      <c r="D123" s="107" t="str">
        <f t="shared" ca="1" si="89"/>
        <v>4.84</v>
      </c>
      <c r="E123" s="301" t="s">
        <v>25</v>
      </c>
      <c r="F123" s="299" t="s">
        <v>114</v>
      </c>
      <c r="G123" s="225"/>
      <c r="H123" s="93" t="s">
        <v>47</v>
      </c>
      <c r="I123" s="110"/>
      <c r="K123" s="163">
        <f t="shared" si="90"/>
        <v>1</v>
      </c>
      <c r="L123" s="163">
        <f t="shared" si="91"/>
        <v>0</v>
      </c>
      <c r="M123" s="391">
        <f ca="1">MAX(M$14:OFFSET(M123,-1,0))+1</f>
        <v>84</v>
      </c>
      <c r="O123" s="373">
        <f t="shared" si="92"/>
        <v>0</v>
      </c>
      <c r="P123" s="373">
        <f t="shared" si="92"/>
        <v>0</v>
      </c>
      <c r="Q123" s="373">
        <f t="shared" si="92"/>
        <v>0</v>
      </c>
      <c r="R123" s="373">
        <f t="shared" si="92"/>
        <v>0</v>
      </c>
      <c r="S123" s="373">
        <f t="shared" si="92"/>
        <v>0</v>
      </c>
      <c r="T123" s="373">
        <f t="shared" si="92"/>
        <v>0</v>
      </c>
      <c r="U123" s="373">
        <f t="shared" si="92"/>
        <v>0</v>
      </c>
      <c r="V123" s="373">
        <f t="shared" si="92"/>
        <v>0</v>
      </c>
      <c r="X123" s="373">
        <f t="shared" si="93"/>
        <v>1</v>
      </c>
      <c r="Y123" s="373">
        <f t="shared" si="94"/>
        <v>0</v>
      </c>
    </row>
    <row r="124" spans="2:25" ht="33" customHeight="1" x14ac:dyDescent="0.25">
      <c r="B124" s="102"/>
      <c r="C124" s="102" t="s">
        <v>414</v>
      </c>
      <c r="D124" s="106"/>
      <c r="F124" s="321"/>
      <c r="G124" s="46"/>
      <c r="H124" s="103"/>
      <c r="I124" s="110"/>
      <c r="M124" s="391"/>
    </row>
    <row r="125" spans="2:25" ht="70.5" customHeight="1" x14ac:dyDescent="0.25">
      <c r="D125" s="106"/>
      <c r="F125" s="478" t="s">
        <v>415</v>
      </c>
      <c r="G125" s="483"/>
      <c r="H125" s="483"/>
      <c r="I125" s="92"/>
      <c r="M125" s="391"/>
    </row>
    <row r="126" spans="2:25" ht="13.8" x14ac:dyDescent="0.25">
      <c r="F126" s="104" t="s">
        <v>44</v>
      </c>
      <c r="G126" s="105" t="s">
        <v>45</v>
      </c>
      <c r="H126" s="108"/>
      <c r="I126" s="47"/>
      <c r="M126" s="391"/>
    </row>
    <row r="127" spans="2:25" ht="52.8" x14ac:dyDescent="0.25">
      <c r="D127" s="107" t="str">
        <f t="shared" ref="D127:D137" ca="1" si="95">CONCATENATE($A$1,".",M127)</f>
        <v>4.85</v>
      </c>
      <c r="E127" s="301" t="s">
        <v>23</v>
      </c>
      <c r="F127" s="300" t="s">
        <v>416</v>
      </c>
      <c r="G127" s="225"/>
      <c r="H127" s="93" t="s">
        <v>47</v>
      </c>
      <c r="I127" s="110"/>
      <c r="K127" s="163">
        <f t="shared" ref="K127:K137" si="96">IF(AND(OR(E127="V1",E127="V2",E127="V3"),G127=""),1,0)</f>
        <v>1</v>
      </c>
      <c r="L127" s="163">
        <f t="shared" ref="L127:L137" si="97">IF(OR(AND(E127="V1",G127="Ei"),(AND(E127="V1",G127="Osittain"))),1,0)</f>
        <v>0</v>
      </c>
      <c r="M127" s="391">
        <f ca="1">MAX(M$14:OFFSET(M127,-1,0))+1</f>
        <v>85</v>
      </c>
      <c r="O127" s="373">
        <f t="shared" ref="O127:V137" si="98">IF(AND($E127=O$2,$G127=O$3),1,0)</f>
        <v>0</v>
      </c>
      <c r="P127" s="373">
        <f t="shared" si="98"/>
        <v>0</v>
      </c>
      <c r="Q127" s="373">
        <f t="shared" si="98"/>
        <v>0</v>
      </c>
      <c r="R127" s="373">
        <f t="shared" si="98"/>
        <v>0</v>
      </c>
      <c r="S127" s="373">
        <f t="shared" si="98"/>
        <v>0</v>
      </c>
      <c r="T127" s="373">
        <f t="shared" si="98"/>
        <v>0</v>
      </c>
      <c r="U127" s="373">
        <f t="shared" si="98"/>
        <v>0</v>
      </c>
      <c r="V127" s="373">
        <f t="shared" si="98"/>
        <v>0</v>
      </c>
      <c r="X127" s="373">
        <f t="shared" ref="X127:X137" si="99">IF(E127="V2",1,0)</f>
        <v>0</v>
      </c>
      <c r="Y127" s="373">
        <f t="shared" ref="Y127:Y137" si="100">IF(E127="V3",1,0)</f>
        <v>0</v>
      </c>
    </row>
    <row r="128" spans="2:25" ht="171.6" x14ac:dyDescent="0.25">
      <c r="D128" s="107" t="str">
        <f t="shared" ca="1" si="95"/>
        <v>4.86</v>
      </c>
      <c r="E128" s="301" t="s">
        <v>23</v>
      </c>
      <c r="F128" s="300" t="s">
        <v>417</v>
      </c>
      <c r="G128" s="225"/>
      <c r="H128" s="93" t="s">
        <v>47</v>
      </c>
      <c r="I128" s="110"/>
      <c r="K128" s="163">
        <f t="shared" si="96"/>
        <v>1</v>
      </c>
      <c r="L128" s="163">
        <f t="shared" si="97"/>
        <v>0</v>
      </c>
      <c r="M128" s="391">
        <f ca="1">MAX(M$14:OFFSET(M128,-1,0))+1</f>
        <v>86</v>
      </c>
      <c r="O128" s="373">
        <f t="shared" si="98"/>
        <v>0</v>
      </c>
      <c r="P128" s="373">
        <f t="shared" si="98"/>
        <v>0</v>
      </c>
      <c r="Q128" s="373">
        <f t="shared" si="98"/>
        <v>0</v>
      </c>
      <c r="R128" s="373">
        <f t="shared" si="98"/>
        <v>0</v>
      </c>
      <c r="S128" s="373">
        <f t="shared" si="98"/>
        <v>0</v>
      </c>
      <c r="T128" s="373">
        <f t="shared" si="98"/>
        <v>0</v>
      </c>
      <c r="U128" s="373">
        <f t="shared" si="98"/>
        <v>0</v>
      </c>
      <c r="V128" s="373">
        <f t="shared" si="98"/>
        <v>0</v>
      </c>
      <c r="X128" s="373">
        <f t="shared" si="99"/>
        <v>0</v>
      </c>
      <c r="Y128" s="373">
        <f t="shared" si="100"/>
        <v>0</v>
      </c>
    </row>
    <row r="129" spans="2:25" ht="39.6" x14ac:dyDescent="0.25">
      <c r="D129" s="107" t="str">
        <f t="shared" ref="D129" ca="1" si="101">CONCATENATE($A$1,".",M129)</f>
        <v>4.87</v>
      </c>
      <c r="E129" s="301" t="s">
        <v>23</v>
      </c>
      <c r="F129" s="300" t="s">
        <v>418</v>
      </c>
      <c r="G129" s="225"/>
      <c r="H129" s="93" t="s">
        <v>47</v>
      </c>
      <c r="I129" s="110"/>
      <c r="K129" s="163">
        <f t="shared" ref="K129" si="102">IF(AND(OR(E129="V1",E129="V2",E129="V3"),G129=""),1,0)</f>
        <v>1</v>
      </c>
      <c r="L129" s="163">
        <f t="shared" ref="L129" si="103">IF(OR(AND(E129="V1",G129="Ei"),(AND(E129="V1",G129="Osittain"))),1,0)</f>
        <v>0</v>
      </c>
      <c r="M129" s="391">
        <f ca="1">MAX(M$14:OFFSET(M129,-1,0))+1</f>
        <v>87</v>
      </c>
      <c r="O129" s="373">
        <f t="shared" si="98"/>
        <v>0</v>
      </c>
      <c r="P129" s="373">
        <f t="shared" si="98"/>
        <v>0</v>
      </c>
      <c r="Q129" s="373">
        <f t="shared" si="98"/>
        <v>0</v>
      </c>
      <c r="R129" s="373">
        <f t="shared" si="98"/>
        <v>0</v>
      </c>
      <c r="S129" s="373">
        <f t="shared" si="98"/>
        <v>0</v>
      </c>
      <c r="T129" s="373">
        <f t="shared" si="98"/>
        <v>0</v>
      </c>
      <c r="U129" s="373">
        <f t="shared" si="98"/>
        <v>0</v>
      </c>
      <c r="V129" s="373">
        <f t="shared" si="98"/>
        <v>0</v>
      </c>
      <c r="X129" s="373">
        <f t="shared" ref="X129" si="104">IF(E129="V2",1,0)</f>
        <v>0</v>
      </c>
      <c r="Y129" s="373">
        <f t="shared" ref="Y129" si="105">IF(E129="V3",1,0)</f>
        <v>0</v>
      </c>
    </row>
    <row r="130" spans="2:25" ht="92.4" x14ac:dyDescent="0.25">
      <c r="D130" s="107" t="str">
        <f t="shared" ca="1" si="95"/>
        <v>4.88</v>
      </c>
      <c r="E130" s="301" t="s">
        <v>23</v>
      </c>
      <c r="F130" s="300" t="s">
        <v>419</v>
      </c>
      <c r="G130" s="225"/>
      <c r="H130" s="93" t="s">
        <v>47</v>
      </c>
      <c r="I130" s="110"/>
      <c r="K130" s="163">
        <f t="shared" si="96"/>
        <v>1</v>
      </c>
      <c r="L130" s="163">
        <f t="shared" si="97"/>
        <v>0</v>
      </c>
      <c r="M130" s="391">
        <f ca="1">MAX(M$14:OFFSET(M130,-1,0))+1</f>
        <v>88</v>
      </c>
      <c r="O130" s="373">
        <f t="shared" si="98"/>
        <v>0</v>
      </c>
      <c r="P130" s="373">
        <f t="shared" si="98"/>
        <v>0</v>
      </c>
      <c r="Q130" s="373">
        <f t="shared" si="98"/>
        <v>0</v>
      </c>
      <c r="R130" s="373">
        <f t="shared" si="98"/>
        <v>0</v>
      </c>
      <c r="S130" s="373">
        <f t="shared" si="98"/>
        <v>0</v>
      </c>
      <c r="T130" s="373">
        <f t="shared" si="98"/>
        <v>0</v>
      </c>
      <c r="U130" s="373">
        <f t="shared" si="98"/>
        <v>0</v>
      </c>
      <c r="V130" s="373">
        <f t="shared" si="98"/>
        <v>0</v>
      </c>
      <c r="X130" s="373">
        <f t="shared" si="99"/>
        <v>0</v>
      </c>
      <c r="Y130" s="373">
        <f t="shared" si="100"/>
        <v>0</v>
      </c>
    </row>
    <row r="131" spans="2:25" ht="52.8" x14ac:dyDescent="0.25">
      <c r="D131" s="107" t="str">
        <f t="shared" ca="1" si="95"/>
        <v>4.89</v>
      </c>
      <c r="E131" s="301" t="s">
        <v>23</v>
      </c>
      <c r="F131" s="300" t="s">
        <v>420</v>
      </c>
      <c r="G131" s="225"/>
      <c r="H131" s="93" t="s">
        <v>47</v>
      </c>
      <c r="I131" s="110"/>
      <c r="K131" s="163">
        <f t="shared" si="96"/>
        <v>1</v>
      </c>
      <c r="L131" s="163">
        <f t="shared" si="97"/>
        <v>0</v>
      </c>
      <c r="M131" s="391">
        <f ca="1">MAX(M$14:OFFSET(M131,-1,0))+1</f>
        <v>89</v>
      </c>
      <c r="O131" s="373">
        <f t="shared" si="98"/>
        <v>0</v>
      </c>
      <c r="P131" s="373">
        <f t="shared" si="98"/>
        <v>0</v>
      </c>
      <c r="Q131" s="373">
        <f t="shared" si="98"/>
        <v>0</v>
      </c>
      <c r="R131" s="373">
        <f t="shared" si="98"/>
        <v>0</v>
      </c>
      <c r="S131" s="373">
        <f t="shared" si="98"/>
        <v>0</v>
      </c>
      <c r="T131" s="373">
        <f t="shared" si="98"/>
        <v>0</v>
      </c>
      <c r="U131" s="373">
        <f t="shared" si="98"/>
        <v>0</v>
      </c>
      <c r="V131" s="373">
        <f t="shared" si="98"/>
        <v>0</v>
      </c>
      <c r="X131" s="373">
        <f t="shared" si="99"/>
        <v>0</v>
      </c>
      <c r="Y131" s="373">
        <f t="shared" si="100"/>
        <v>0</v>
      </c>
    </row>
    <row r="132" spans="2:25" ht="39.6" x14ac:dyDescent="0.25">
      <c r="D132" s="107" t="str">
        <f t="shared" ca="1" si="95"/>
        <v>4.90</v>
      </c>
      <c r="E132" s="301" t="s">
        <v>23</v>
      </c>
      <c r="F132" s="300" t="s">
        <v>421</v>
      </c>
      <c r="G132" s="225"/>
      <c r="H132" s="93" t="s">
        <v>47</v>
      </c>
      <c r="I132" s="110"/>
      <c r="K132" s="163">
        <f t="shared" si="96"/>
        <v>1</v>
      </c>
      <c r="L132" s="163">
        <f t="shared" si="97"/>
        <v>0</v>
      </c>
      <c r="M132" s="391">
        <f ca="1">MAX(M$14:OFFSET(M132,-1,0))+1</f>
        <v>90</v>
      </c>
      <c r="O132" s="373">
        <f t="shared" si="98"/>
        <v>0</v>
      </c>
      <c r="P132" s="373">
        <f t="shared" si="98"/>
        <v>0</v>
      </c>
      <c r="Q132" s="373">
        <f t="shared" si="98"/>
        <v>0</v>
      </c>
      <c r="R132" s="373">
        <f t="shared" si="98"/>
        <v>0</v>
      </c>
      <c r="S132" s="373">
        <f t="shared" si="98"/>
        <v>0</v>
      </c>
      <c r="T132" s="373">
        <f t="shared" si="98"/>
        <v>0</v>
      </c>
      <c r="U132" s="373">
        <f t="shared" si="98"/>
        <v>0</v>
      </c>
      <c r="V132" s="373">
        <f t="shared" si="98"/>
        <v>0</v>
      </c>
      <c r="X132" s="373">
        <f t="shared" si="99"/>
        <v>0</v>
      </c>
      <c r="Y132" s="373">
        <f t="shared" si="100"/>
        <v>0</v>
      </c>
    </row>
    <row r="133" spans="2:25" ht="79.2" x14ac:dyDescent="0.25">
      <c r="D133" s="107" t="str">
        <f t="shared" ca="1" si="95"/>
        <v>4.91</v>
      </c>
      <c r="E133" s="301" t="s">
        <v>25</v>
      </c>
      <c r="F133" s="300" t="s">
        <v>422</v>
      </c>
      <c r="G133" s="225"/>
      <c r="H133" s="93" t="s">
        <v>47</v>
      </c>
      <c r="I133" s="110"/>
      <c r="K133" s="163">
        <f t="shared" si="96"/>
        <v>1</v>
      </c>
      <c r="L133" s="163">
        <f t="shared" si="97"/>
        <v>0</v>
      </c>
      <c r="M133" s="391">
        <f ca="1">MAX(M$14:OFFSET(M133,-1,0))+1</f>
        <v>91</v>
      </c>
      <c r="O133" s="373">
        <f t="shared" si="98"/>
        <v>0</v>
      </c>
      <c r="P133" s="373">
        <f t="shared" si="98"/>
        <v>0</v>
      </c>
      <c r="Q133" s="373">
        <f t="shared" si="98"/>
        <v>0</v>
      </c>
      <c r="R133" s="373">
        <f t="shared" si="98"/>
        <v>0</v>
      </c>
      <c r="S133" s="373">
        <f t="shared" si="98"/>
        <v>0</v>
      </c>
      <c r="T133" s="373">
        <f t="shared" si="98"/>
        <v>0</v>
      </c>
      <c r="U133" s="373">
        <f t="shared" si="98"/>
        <v>0</v>
      </c>
      <c r="V133" s="373">
        <f t="shared" si="98"/>
        <v>0</v>
      </c>
      <c r="X133" s="373">
        <f t="shared" si="99"/>
        <v>1</v>
      </c>
      <c r="Y133" s="373">
        <f t="shared" si="100"/>
        <v>0</v>
      </c>
    </row>
    <row r="134" spans="2:25" ht="92.4" x14ac:dyDescent="0.25">
      <c r="D134" s="107" t="str">
        <f t="shared" ca="1" si="95"/>
        <v>4.92</v>
      </c>
      <c r="E134" s="301" t="s">
        <v>25</v>
      </c>
      <c r="F134" s="300" t="s">
        <v>423</v>
      </c>
      <c r="G134" s="225"/>
      <c r="H134" s="93" t="s">
        <v>47</v>
      </c>
      <c r="I134" s="110"/>
      <c r="K134" s="163">
        <f t="shared" si="96"/>
        <v>1</v>
      </c>
      <c r="L134" s="163">
        <f t="shared" si="97"/>
        <v>0</v>
      </c>
      <c r="M134" s="391">
        <f ca="1">MAX(M$14:OFFSET(M134,-1,0))+1</f>
        <v>92</v>
      </c>
      <c r="O134" s="373">
        <f t="shared" si="98"/>
        <v>0</v>
      </c>
      <c r="P134" s="373">
        <f t="shared" si="98"/>
        <v>0</v>
      </c>
      <c r="Q134" s="373">
        <f t="shared" si="98"/>
        <v>0</v>
      </c>
      <c r="R134" s="373">
        <f t="shared" si="98"/>
        <v>0</v>
      </c>
      <c r="S134" s="373">
        <f t="shared" si="98"/>
        <v>0</v>
      </c>
      <c r="T134" s="373">
        <f t="shared" si="98"/>
        <v>0</v>
      </c>
      <c r="U134" s="373">
        <f t="shared" si="98"/>
        <v>0</v>
      </c>
      <c r="V134" s="373">
        <f t="shared" si="98"/>
        <v>0</v>
      </c>
      <c r="X134" s="373">
        <f t="shared" si="99"/>
        <v>1</v>
      </c>
      <c r="Y134" s="373">
        <f t="shared" si="100"/>
        <v>0</v>
      </c>
    </row>
    <row r="135" spans="2:25" ht="105.6" x14ac:dyDescent="0.25">
      <c r="D135" s="107" t="str">
        <f t="shared" ca="1" si="95"/>
        <v>4.93</v>
      </c>
      <c r="E135" s="301" t="s">
        <v>25</v>
      </c>
      <c r="F135" s="227" t="s">
        <v>424</v>
      </c>
      <c r="G135" s="225"/>
      <c r="H135" s="93" t="s">
        <v>47</v>
      </c>
      <c r="I135" s="110"/>
      <c r="J135" s="438"/>
      <c r="K135" s="163">
        <f t="shared" si="96"/>
        <v>1</v>
      </c>
      <c r="L135" s="163">
        <f t="shared" si="97"/>
        <v>0</v>
      </c>
      <c r="M135" s="391">
        <f ca="1">MAX(M$14:OFFSET(M135,-1,0))+1</f>
        <v>93</v>
      </c>
      <c r="O135" s="373">
        <f t="shared" si="98"/>
        <v>0</v>
      </c>
      <c r="P135" s="373">
        <f t="shared" si="98"/>
        <v>0</v>
      </c>
      <c r="Q135" s="373">
        <f t="shared" si="98"/>
        <v>0</v>
      </c>
      <c r="R135" s="373">
        <f t="shared" si="98"/>
        <v>0</v>
      </c>
      <c r="S135" s="373">
        <f t="shared" si="98"/>
        <v>0</v>
      </c>
      <c r="T135" s="373">
        <f t="shared" si="98"/>
        <v>0</v>
      </c>
      <c r="U135" s="373">
        <f t="shared" si="98"/>
        <v>0</v>
      </c>
      <c r="V135" s="373">
        <f t="shared" si="98"/>
        <v>0</v>
      </c>
      <c r="X135" s="373">
        <f t="shared" si="99"/>
        <v>1</v>
      </c>
      <c r="Y135" s="373">
        <f t="shared" si="100"/>
        <v>0</v>
      </c>
    </row>
    <row r="136" spans="2:25" ht="27.6" x14ac:dyDescent="0.25">
      <c r="D136" s="107" t="str">
        <f t="shared" ca="1" si="95"/>
        <v>4.94</v>
      </c>
      <c r="E136" s="301" t="s">
        <v>23</v>
      </c>
      <c r="F136" s="299" t="s">
        <v>114</v>
      </c>
      <c r="G136" s="225"/>
      <c r="H136" s="93" t="s">
        <v>47</v>
      </c>
      <c r="I136" s="110"/>
      <c r="K136" s="163">
        <f t="shared" si="96"/>
        <v>1</v>
      </c>
      <c r="L136" s="163">
        <f t="shared" si="97"/>
        <v>0</v>
      </c>
      <c r="M136" s="391">
        <f ca="1">MAX(M$14:OFFSET(M136,-1,0))+1</f>
        <v>94</v>
      </c>
      <c r="O136" s="373">
        <f t="shared" si="98"/>
        <v>0</v>
      </c>
      <c r="P136" s="373">
        <f t="shared" si="98"/>
        <v>0</v>
      </c>
      <c r="Q136" s="373">
        <f t="shared" si="98"/>
        <v>0</v>
      </c>
      <c r="R136" s="373">
        <f t="shared" si="98"/>
        <v>0</v>
      </c>
      <c r="S136" s="373">
        <f t="shared" si="98"/>
        <v>0</v>
      </c>
      <c r="T136" s="373">
        <f t="shared" si="98"/>
        <v>0</v>
      </c>
      <c r="U136" s="373">
        <f t="shared" si="98"/>
        <v>0</v>
      </c>
      <c r="V136" s="373">
        <f t="shared" si="98"/>
        <v>0</v>
      </c>
      <c r="X136" s="373">
        <f t="shared" si="99"/>
        <v>0</v>
      </c>
      <c r="Y136" s="373">
        <f t="shared" si="100"/>
        <v>0</v>
      </c>
    </row>
    <row r="137" spans="2:25" ht="27.6" x14ac:dyDescent="0.25">
      <c r="D137" s="107" t="str">
        <f t="shared" ca="1" si="95"/>
        <v>4.95</v>
      </c>
      <c r="E137" s="301" t="s">
        <v>25</v>
      </c>
      <c r="F137" s="299" t="s">
        <v>114</v>
      </c>
      <c r="G137" s="225"/>
      <c r="H137" s="93" t="s">
        <v>47</v>
      </c>
      <c r="I137" s="110"/>
      <c r="K137" s="163">
        <f t="shared" si="96"/>
        <v>1</v>
      </c>
      <c r="L137" s="163">
        <f t="shared" si="97"/>
        <v>0</v>
      </c>
      <c r="M137" s="391">
        <f ca="1">MAX(M$14:OFFSET(M137,-1,0))+1</f>
        <v>95</v>
      </c>
      <c r="O137" s="373">
        <f t="shared" si="98"/>
        <v>0</v>
      </c>
      <c r="P137" s="373">
        <f t="shared" si="98"/>
        <v>0</v>
      </c>
      <c r="Q137" s="373">
        <f t="shared" si="98"/>
        <v>0</v>
      </c>
      <c r="R137" s="373">
        <f t="shared" si="98"/>
        <v>0</v>
      </c>
      <c r="S137" s="373">
        <f t="shared" si="98"/>
        <v>0</v>
      </c>
      <c r="T137" s="373">
        <f t="shared" si="98"/>
        <v>0</v>
      </c>
      <c r="U137" s="373">
        <f t="shared" si="98"/>
        <v>0</v>
      </c>
      <c r="V137" s="373">
        <f t="shared" si="98"/>
        <v>0</v>
      </c>
      <c r="X137" s="373">
        <f t="shared" si="99"/>
        <v>1</v>
      </c>
      <c r="Y137" s="373">
        <f t="shared" si="100"/>
        <v>0</v>
      </c>
    </row>
    <row r="138" spans="2:25" ht="33" customHeight="1" x14ac:dyDescent="0.3">
      <c r="B138" s="102"/>
      <c r="C138" s="44" t="s">
        <v>425</v>
      </c>
      <c r="D138" s="106"/>
      <c r="F138" s="321"/>
      <c r="G138" s="46"/>
      <c r="H138" s="103"/>
      <c r="I138" s="110"/>
      <c r="M138" s="391"/>
    </row>
    <row r="139" spans="2:25" ht="27.75" customHeight="1" x14ac:dyDescent="0.25">
      <c r="D139" s="106"/>
      <c r="F139" s="478" t="s">
        <v>426</v>
      </c>
      <c r="G139" s="478"/>
      <c r="H139" s="478"/>
      <c r="I139" s="92"/>
      <c r="M139" s="391"/>
    </row>
    <row r="140" spans="2:25" ht="13.8" x14ac:dyDescent="0.25">
      <c r="F140" s="104" t="s">
        <v>44</v>
      </c>
      <c r="G140" s="105" t="s">
        <v>45</v>
      </c>
      <c r="H140" s="108"/>
      <c r="I140" s="47"/>
      <c r="M140" s="391"/>
    </row>
    <row r="141" spans="2:25" ht="52.8" x14ac:dyDescent="0.25">
      <c r="D141" s="107" t="str">
        <f t="shared" ref="D141:D146" ca="1" si="106">CONCATENATE($A$1,".",M141)</f>
        <v>4.96</v>
      </c>
      <c r="E141" s="301" t="s">
        <v>23</v>
      </c>
      <c r="F141" s="298" t="s">
        <v>427</v>
      </c>
      <c r="G141" s="225"/>
      <c r="H141" s="93" t="s">
        <v>47</v>
      </c>
      <c r="I141" s="110"/>
      <c r="K141" s="163">
        <f t="shared" ref="K141:K146" si="107">IF(AND(OR(E141="V1",E141="V2",E141="V3"),G141=""),1,0)</f>
        <v>1</v>
      </c>
      <c r="L141" s="163">
        <f t="shared" ref="L141:L146" si="108">IF(OR(AND(E141="V1",G141="Ei"),(AND(E141="V1",G141="Osittain"))),1,0)</f>
        <v>0</v>
      </c>
      <c r="M141" s="391">
        <f ca="1">MAX(M$14:OFFSET(M141,-1,0))+1</f>
        <v>96</v>
      </c>
      <c r="O141" s="373">
        <f t="shared" ref="O141:V146" si="109">IF(AND($E141=O$2,$G141=O$3),1,0)</f>
        <v>0</v>
      </c>
      <c r="P141" s="373">
        <f t="shared" si="109"/>
        <v>0</v>
      </c>
      <c r="Q141" s="373">
        <f t="shared" si="109"/>
        <v>0</v>
      </c>
      <c r="R141" s="373">
        <f t="shared" si="109"/>
        <v>0</v>
      </c>
      <c r="S141" s="373">
        <f t="shared" si="109"/>
        <v>0</v>
      </c>
      <c r="T141" s="373">
        <f t="shared" si="109"/>
        <v>0</v>
      </c>
      <c r="U141" s="373">
        <f t="shared" si="109"/>
        <v>0</v>
      </c>
      <c r="V141" s="373">
        <f t="shared" si="109"/>
        <v>0</v>
      </c>
      <c r="X141" s="373">
        <f t="shared" ref="X141:X146" si="110">IF(E141="V2",1,0)</f>
        <v>0</v>
      </c>
      <c r="Y141" s="373">
        <f t="shared" ref="Y141:Y146" si="111">IF(E141="V3",1,0)</f>
        <v>0</v>
      </c>
    </row>
    <row r="142" spans="2:25" ht="79.2" x14ac:dyDescent="0.25">
      <c r="D142" s="107" t="str">
        <f t="shared" ca="1" si="106"/>
        <v>4.97</v>
      </c>
      <c r="E142" s="301" t="s">
        <v>23</v>
      </c>
      <c r="F142" s="302" t="s">
        <v>428</v>
      </c>
      <c r="G142" s="225"/>
      <c r="H142" s="93" t="s">
        <v>47</v>
      </c>
      <c r="I142" s="110"/>
      <c r="K142" s="163">
        <f t="shared" si="107"/>
        <v>1</v>
      </c>
      <c r="L142" s="163">
        <f t="shared" si="108"/>
        <v>0</v>
      </c>
      <c r="M142" s="391">
        <f ca="1">MAX(M$14:OFFSET(M142,-1,0))+1</f>
        <v>97</v>
      </c>
      <c r="O142" s="373">
        <f t="shared" si="109"/>
        <v>0</v>
      </c>
      <c r="P142" s="373">
        <f t="shared" si="109"/>
        <v>0</v>
      </c>
      <c r="Q142" s="373">
        <f t="shared" si="109"/>
        <v>0</v>
      </c>
      <c r="R142" s="373">
        <f t="shared" si="109"/>
        <v>0</v>
      </c>
      <c r="S142" s="373">
        <f t="shared" si="109"/>
        <v>0</v>
      </c>
      <c r="T142" s="373">
        <f t="shared" si="109"/>
        <v>0</v>
      </c>
      <c r="U142" s="373">
        <f t="shared" si="109"/>
        <v>0</v>
      </c>
      <c r="V142" s="373">
        <f t="shared" si="109"/>
        <v>0</v>
      </c>
      <c r="X142" s="373">
        <f t="shared" si="110"/>
        <v>0</v>
      </c>
      <c r="Y142" s="373">
        <f t="shared" si="111"/>
        <v>0</v>
      </c>
    </row>
    <row r="143" spans="2:25" ht="66" x14ac:dyDescent="0.25">
      <c r="D143" s="107" t="str">
        <f t="shared" ca="1" si="106"/>
        <v>4.98</v>
      </c>
      <c r="E143" s="301" t="s">
        <v>26</v>
      </c>
      <c r="F143" s="302" t="s">
        <v>429</v>
      </c>
      <c r="G143" s="225"/>
      <c r="H143" s="93" t="s">
        <v>47</v>
      </c>
      <c r="I143" s="110"/>
      <c r="K143" s="163">
        <f t="shared" si="107"/>
        <v>1</v>
      </c>
      <c r="L143" s="163">
        <f t="shared" si="108"/>
        <v>0</v>
      </c>
      <c r="M143" s="391">
        <f ca="1">MAX(M$14:OFFSET(M143,-1,0))+1</f>
        <v>98</v>
      </c>
      <c r="O143" s="373">
        <f t="shared" si="109"/>
        <v>0</v>
      </c>
      <c r="P143" s="373">
        <f t="shared" si="109"/>
        <v>0</v>
      </c>
      <c r="Q143" s="373">
        <f t="shared" si="109"/>
        <v>0</v>
      </c>
      <c r="R143" s="373">
        <f t="shared" si="109"/>
        <v>0</v>
      </c>
      <c r="S143" s="373">
        <f t="shared" si="109"/>
        <v>0</v>
      </c>
      <c r="T143" s="373">
        <f t="shared" si="109"/>
        <v>0</v>
      </c>
      <c r="U143" s="373">
        <f t="shared" si="109"/>
        <v>0</v>
      </c>
      <c r="V143" s="373">
        <f t="shared" si="109"/>
        <v>0</v>
      </c>
      <c r="X143" s="373">
        <f t="shared" si="110"/>
        <v>0</v>
      </c>
      <c r="Y143" s="373">
        <f t="shared" si="111"/>
        <v>1</v>
      </c>
    </row>
    <row r="144" spans="2:25" ht="291" customHeight="1" x14ac:dyDescent="0.25">
      <c r="D144" s="107" t="str">
        <f t="shared" ca="1" si="106"/>
        <v>4.99</v>
      </c>
      <c r="E144" s="301" t="s">
        <v>25</v>
      </c>
      <c r="F144" s="298" t="s">
        <v>430</v>
      </c>
      <c r="G144" s="225"/>
      <c r="H144" s="93" t="s">
        <v>47</v>
      </c>
      <c r="I144" s="110"/>
      <c r="K144" s="163">
        <f t="shared" si="107"/>
        <v>1</v>
      </c>
      <c r="L144" s="163">
        <f t="shared" si="108"/>
        <v>0</v>
      </c>
      <c r="M144" s="391">
        <f ca="1">MAX(M$14:OFFSET(M144,-1,0))+1</f>
        <v>99</v>
      </c>
      <c r="O144" s="373">
        <f t="shared" si="109"/>
        <v>0</v>
      </c>
      <c r="P144" s="373">
        <f t="shared" si="109"/>
        <v>0</v>
      </c>
      <c r="Q144" s="373">
        <f t="shared" si="109"/>
        <v>0</v>
      </c>
      <c r="R144" s="373">
        <f t="shared" si="109"/>
        <v>0</v>
      </c>
      <c r="S144" s="373">
        <f t="shared" si="109"/>
        <v>0</v>
      </c>
      <c r="T144" s="373">
        <f t="shared" si="109"/>
        <v>0</v>
      </c>
      <c r="U144" s="373">
        <f t="shared" si="109"/>
        <v>0</v>
      </c>
      <c r="V144" s="373">
        <f t="shared" si="109"/>
        <v>0</v>
      </c>
      <c r="W144" s="375"/>
      <c r="X144" s="373">
        <f t="shared" si="110"/>
        <v>1</v>
      </c>
      <c r="Y144" s="373">
        <f t="shared" si="111"/>
        <v>0</v>
      </c>
    </row>
    <row r="145" spans="3:28" ht="27.6" x14ac:dyDescent="0.25">
      <c r="D145" s="107" t="str">
        <f t="shared" ca="1" si="106"/>
        <v>4.100</v>
      </c>
      <c r="E145" s="301" t="s">
        <v>23</v>
      </c>
      <c r="F145" s="299" t="s">
        <v>114</v>
      </c>
      <c r="G145" s="225"/>
      <c r="H145" s="93" t="s">
        <v>47</v>
      </c>
      <c r="I145" s="110"/>
      <c r="K145" s="163">
        <f t="shared" si="107"/>
        <v>1</v>
      </c>
      <c r="L145" s="163">
        <f t="shared" si="108"/>
        <v>0</v>
      </c>
      <c r="M145" s="391">
        <f ca="1">MAX(M$14:OFFSET(M145,-1,0))+1</f>
        <v>100</v>
      </c>
      <c r="O145" s="373">
        <f t="shared" si="109"/>
        <v>0</v>
      </c>
      <c r="P145" s="373">
        <f t="shared" si="109"/>
        <v>0</v>
      </c>
      <c r="Q145" s="373">
        <f t="shared" si="109"/>
        <v>0</v>
      </c>
      <c r="R145" s="373">
        <f t="shared" si="109"/>
        <v>0</v>
      </c>
      <c r="S145" s="373">
        <f t="shared" si="109"/>
        <v>0</v>
      </c>
      <c r="T145" s="373">
        <f t="shared" si="109"/>
        <v>0</v>
      </c>
      <c r="U145" s="373">
        <f t="shared" si="109"/>
        <v>0</v>
      </c>
      <c r="V145" s="373">
        <f t="shared" si="109"/>
        <v>0</v>
      </c>
      <c r="X145" s="373">
        <f t="shared" si="110"/>
        <v>0</v>
      </c>
      <c r="Y145" s="373">
        <f t="shared" si="111"/>
        <v>0</v>
      </c>
    </row>
    <row r="146" spans="3:28" ht="27.6" x14ac:dyDescent="0.25">
      <c r="D146" s="107" t="str">
        <f t="shared" ca="1" si="106"/>
        <v>4.101</v>
      </c>
      <c r="E146" s="301" t="s">
        <v>25</v>
      </c>
      <c r="F146" s="299" t="s">
        <v>114</v>
      </c>
      <c r="G146" s="225"/>
      <c r="H146" s="93" t="s">
        <v>47</v>
      </c>
      <c r="I146" s="110"/>
      <c r="K146" s="163">
        <f t="shared" si="107"/>
        <v>1</v>
      </c>
      <c r="L146" s="163">
        <f t="shared" si="108"/>
        <v>0</v>
      </c>
      <c r="M146" s="391">
        <f ca="1">MAX(M$14:OFFSET(M146,-1,0))+1</f>
        <v>101</v>
      </c>
      <c r="O146" s="373">
        <f t="shared" si="109"/>
        <v>0</v>
      </c>
      <c r="P146" s="373">
        <f t="shared" si="109"/>
        <v>0</v>
      </c>
      <c r="Q146" s="373">
        <f t="shared" si="109"/>
        <v>0</v>
      </c>
      <c r="R146" s="373">
        <f t="shared" si="109"/>
        <v>0</v>
      </c>
      <c r="S146" s="373">
        <f t="shared" si="109"/>
        <v>0</v>
      </c>
      <c r="T146" s="373">
        <f t="shared" si="109"/>
        <v>0</v>
      </c>
      <c r="U146" s="373">
        <f t="shared" si="109"/>
        <v>0</v>
      </c>
      <c r="V146" s="373">
        <f t="shared" si="109"/>
        <v>0</v>
      </c>
      <c r="X146" s="373">
        <f t="shared" si="110"/>
        <v>1</v>
      </c>
      <c r="Y146" s="373">
        <f t="shared" si="111"/>
        <v>0</v>
      </c>
    </row>
    <row r="147" spans="3:28" ht="9.75" customHeight="1" x14ac:dyDescent="0.25">
      <c r="D147" s="106"/>
      <c r="F147" s="321"/>
      <c r="G147" s="46"/>
      <c r="H147" s="103"/>
      <c r="I147" s="110"/>
      <c r="M147" s="391"/>
    </row>
    <row r="148" spans="3:28" s="187" customFormat="1" ht="13.5" customHeight="1" x14ac:dyDescent="0.25">
      <c r="C148" s="126" t="s">
        <v>149</v>
      </c>
      <c r="D148" s="367"/>
      <c r="E148" s="367"/>
      <c r="F148" s="367"/>
      <c r="G148" s="367"/>
      <c r="H148" s="367"/>
      <c r="I148" s="367"/>
      <c r="J148" s="438"/>
      <c r="K148" s="426"/>
      <c r="L148" s="426"/>
      <c r="M148" s="427"/>
      <c r="N148" s="405"/>
      <c r="O148" s="428"/>
      <c r="P148" s="405"/>
      <c r="Q148" s="405"/>
      <c r="R148" s="405"/>
      <c r="S148" s="405"/>
      <c r="T148" s="405"/>
      <c r="U148" s="405"/>
      <c r="V148" s="405"/>
      <c r="W148" s="429"/>
      <c r="X148" s="392" t="s">
        <v>150</v>
      </c>
      <c r="Y148" s="392" t="s">
        <v>151</v>
      </c>
      <c r="Z148" s="405"/>
      <c r="AA148" s="189"/>
      <c r="AB148" s="189"/>
    </row>
    <row r="149" spans="3:28" ht="13.8" x14ac:dyDescent="0.25">
      <c r="F149" s="53"/>
      <c r="G149" s="54"/>
      <c r="H149" s="103"/>
      <c r="I149" s="110"/>
      <c r="O149" s="161">
        <f t="shared" ref="O149:V149" si="112">SUM(O5:O148)</f>
        <v>0</v>
      </c>
      <c r="P149" s="161">
        <f t="shared" si="112"/>
        <v>0</v>
      </c>
      <c r="Q149" s="161">
        <f t="shared" si="112"/>
        <v>0</v>
      </c>
      <c r="R149" s="161">
        <f t="shared" si="112"/>
        <v>0</v>
      </c>
      <c r="S149" s="161">
        <f t="shared" si="112"/>
        <v>0</v>
      </c>
      <c r="T149" s="161">
        <f t="shared" si="112"/>
        <v>0</v>
      </c>
      <c r="U149" s="161">
        <f t="shared" si="112"/>
        <v>0</v>
      </c>
      <c r="V149" s="161">
        <f t="shared" si="112"/>
        <v>0</v>
      </c>
      <c r="X149" s="161">
        <f>SUM(X5:X146)</f>
        <v>29</v>
      </c>
      <c r="Y149" s="161">
        <f>SUM(Y5:Y146)</f>
        <v>7</v>
      </c>
    </row>
    <row r="150" spans="3:28" ht="13.8" x14ac:dyDescent="0.25">
      <c r="F150" s="53"/>
      <c r="G150" s="54"/>
      <c r="H150" s="103"/>
      <c r="I150" s="110"/>
    </row>
    <row r="151" spans="3:28" ht="13.8" x14ac:dyDescent="0.25">
      <c r="F151" s="53"/>
      <c r="G151" s="54"/>
      <c r="H151" s="103"/>
      <c r="I151" s="110"/>
    </row>
    <row r="152" spans="3:28" ht="13.8" x14ac:dyDescent="0.25">
      <c r="F152" s="51"/>
      <c r="G152" s="45"/>
      <c r="H152" s="103"/>
      <c r="I152" s="110"/>
    </row>
    <row r="153" spans="3:28" ht="13.8" x14ac:dyDescent="0.25">
      <c r="F153" s="321"/>
      <c r="G153" s="45"/>
      <c r="H153" s="103"/>
      <c r="I153" s="110"/>
    </row>
    <row r="154" spans="3:28" ht="13.8" x14ac:dyDescent="0.25">
      <c r="F154" s="321"/>
      <c r="G154" s="45"/>
      <c r="H154" s="103"/>
      <c r="I154" s="110"/>
    </row>
    <row r="155" spans="3:28" ht="13.8" x14ac:dyDescent="0.25">
      <c r="F155" s="321"/>
      <c r="G155" s="45"/>
      <c r="H155" s="103"/>
      <c r="I155" s="110"/>
    </row>
    <row r="156" spans="3:28" ht="13.8" x14ac:dyDescent="0.25">
      <c r="F156" s="321"/>
      <c r="G156" s="45"/>
      <c r="H156" s="103"/>
      <c r="I156" s="110"/>
    </row>
    <row r="157" spans="3:28" ht="13.8" x14ac:dyDescent="0.25">
      <c r="F157" s="321"/>
      <c r="G157" s="45"/>
      <c r="H157" s="103"/>
      <c r="I157" s="110"/>
    </row>
    <row r="158" spans="3:28" ht="13.8" x14ac:dyDescent="0.25">
      <c r="F158" s="321"/>
      <c r="G158" s="45"/>
      <c r="H158" s="103"/>
      <c r="I158" s="110"/>
    </row>
    <row r="159" spans="3:28" ht="13.8" x14ac:dyDescent="0.25">
      <c r="F159" s="321"/>
      <c r="G159" s="45"/>
      <c r="H159" s="103"/>
      <c r="I159" s="110"/>
    </row>
    <row r="160" spans="3:28" ht="13.8" x14ac:dyDescent="0.25">
      <c r="F160" s="321"/>
      <c r="G160" s="45"/>
      <c r="H160" s="103"/>
      <c r="I160" s="110"/>
    </row>
    <row r="161" spans="6:9" ht="13.8" x14ac:dyDescent="0.25">
      <c r="F161" s="321"/>
      <c r="G161" s="45"/>
      <c r="H161" s="103"/>
      <c r="I161" s="110"/>
    </row>
    <row r="162" spans="6:9" ht="13.8" x14ac:dyDescent="0.25">
      <c r="F162" s="321"/>
      <c r="G162" s="45"/>
      <c r="H162" s="103"/>
      <c r="I162" s="110"/>
    </row>
    <row r="163" spans="6:9" ht="13.8" x14ac:dyDescent="0.25">
      <c r="F163" s="321"/>
      <c r="G163" s="45"/>
      <c r="H163" s="103"/>
      <c r="I163" s="110"/>
    </row>
    <row r="164" spans="6:9" ht="13.8" x14ac:dyDescent="0.25">
      <c r="F164" s="321"/>
      <c r="G164" s="45"/>
      <c r="H164" s="103"/>
      <c r="I164" s="110"/>
    </row>
    <row r="165" spans="6:9" ht="13.8" x14ac:dyDescent="0.25">
      <c r="F165" s="321"/>
      <c r="G165" s="45"/>
      <c r="H165" s="103"/>
      <c r="I165" s="110"/>
    </row>
    <row r="166" spans="6:9" ht="13.8" x14ac:dyDescent="0.25">
      <c r="F166" s="321"/>
      <c r="G166" s="45"/>
      <c r="H166" s="103"/>
      <c r="I166" s="110"/>
    </row>
    <row r="167" spans="6:9" ht="13.8" x14ac:dyDescent="0.25">
      <c r="F167" s="321"/>
      <c r="G167" s="45"/>
      <c r="H167" s="103"/>
      <c r="I167" s="110"/>
    </row>
    <row r="168" spans="6:9" ht="13.8" x14ac:dyDescent="0.25">
      <c r="F168" s="321"/>
      <c r="G168" s="45"/>
      <c r="H168" s="103"/>
      <c r="I168" s="110"/>
    </row>
    <row r="169" spans="6:9" ht="13.8" x14ac:dyDescent="0.25">
      <c r="F169" s="321"/>
      <c r="G169" s="45"/>
      <c r="H169" s="103"/>
      <c r="I169" s="110"/>
    </row>
    <row r="170" spans="6:9" ht="13.8" x14ac:dyDescent="0.25">
      <c r="F170" s="321"/>
      <c r="G170" s="45"/>
      <c r="H170" s="103"/>
      <c r="I170" s="110"/>
    </row>
    <row r="171" spans="6:9" ht="13.8" x14ac:dyDescent="0.25">
      <c r="F171" s="321"/>
      <c r="G171" s="45"/>
      <c r="H171" s="103"/>
      <c r="I171" s="110"/>
    </row>
    <row r="172" spans="6:9" ht="13.8" x14ac:dyDescent="0.25">
      <c r="F172" s="321"/>
      <c r="G172" s="45"/>
      <c r="H172" s="103"/>
      <c r="I172" s="110"/>
    </row>
    <row r="173" spans="6:9" ht="13.8" x14ac:dyDescent="0.25">
      <c r="F173" s="321"/>
      <c r="G173" s="45"/>
      <c r="H173" s="103"/>
      <c r="I173" s="110"/>
    </row>
    <row r="174" spans="6:9" ht="13.8" x14ac:dyDescent="0.25">
      <c r="F174" s="321"/>
      <c r="G174" s="45"/>
      <c r="H174" s="103"/>
      <c r="I174" s="110"/>
    </row>
    <row r="175" spans="6:9" ht="13.8" x14ac:dyDescent="0.25">
      <c r="F175" s="321"/>
      <c r="G175" s="45"/>
      <c r="H175" s="103"/>
      <c r="I175" s="110"/>
    </row>
    <row r="176" spans="6:9" ht="13.8" x14ac:dyDescent="0.25">
      <c r="F176" s="321"/>
      <c r="G176" s="45"/>
      <c r="H176" s="103"/>
      <c r="I176" s="110"/>
    </row>
    <row r="177" spans="6:9" ht="13.8" x14ac:dyDescent="0.25">
      <c r="F177" s="321"/>
      <c r="G177" s="45"/>
      <c r="H177" s="103"/>
      <c r="I177" s="110"/>
    </row>
    <row r="178" spans="6:9" ht="13.8" x14ac:dyDescent="0.25">
      <c r="F178" s="321"/>
      <c r="G178" s="45"/>
      <c r="H178" s="103"/>
      <c r="I178" s="110"/>
    </row>
    <row r="179" spans="6:9" ht="13.8" x14ac:dyDescent="0.25">
      <c r="F179" s="321"/>
      <c r="G179" s="45"/>
      <c r="H179" s="103"/>
      <c r="I179" s="110"/>
    </row>
    <row r="180" spans="6:9" ht="13.8" x14ac:dyDescent="0.25">
      <c r="F180" s="321"/>
      <c r="G180" s="45"/>
      <c r="H180" s="103"/>
      <c r="I180" s="110"/>
    </row>
    <row r="181" spans="6:9" ht="13.8" x14ac:dyDescent="0.25">
      <c r="F181" s="321"/>
      <c r="G181" s="45"/>
      <c r="H181" s="103"/>
      <c r="I181" s="110"/>
    </row>
    <row r="182" spans="6:9" ht="13.8" x14ac:dyDescent="0.25">
      <c r="F182" s="321"/>
      <c r="G182" s="45"/>
      <c r="H182" s="103"/>
      <c r="I182" s="110"/>
    </row>
    <row r="183" spans="6:9" ht="13.8" x14ac:dyDescent="0.25">
      <c r="F183" s="321"/>
      <c r="G183" s="45"/>
      <c r="H183" s="103"/>
      <c r="I183" s="110"/>
    </row>
    <row r="184" spans="6:9" ht="13.8" x14ac:dyDescent="0.25">
      <c r="F184" s="321"/>
      <c r="G184" s="45"/>
      <c r="H184" s="103"/>
      <c r="I184" s="110"/>
    </row>
    <row r="185" spans="6:9" ht="13.8" x14ac:dyDescent="0.25">
      <c r="F185" s="321"/>
      <c r="G185" s="45"/>
      <c r="H185" s="103"/>
      <c r="I185" s="110"/>
    </row>
    <row r="186" spans="6:9" ht="13.8" x14ac:dyDescent="0.25">
      <c r="F186" s="321"/>
      <c r="G186" s="45"/>
      <c r="H186" s="103"/>
      <c r="I186" s="110"/>
    </row>
    <row r="187" spans="6:9" ht="13.8" x14ac:dyDescent="0.25">
      <c r="F187" s="321"/>
      <c r="G187" s="45"/>
      <c r="H187" s="103"/>
      <c r="I187" s="110"/>
    </row>
    <row r="188" spans="6:9" ht="13.8" x14ac:dyDescent="0.25">
      <c r="F188" s="321"/>
      <c r="G188" s="45"/>
      <c r="H188" s="103"/>
      <c r="I188" s="110"/>
    </row>
    <row r="189" spans="6:9" ht="13.8" x14ac:dyDescent="0.25">
      <c r="F189" s="321"/>
      <c r="G189" s="45"/>
      <c r="H189" s="103"/>
      <c r="I189" s="110"/>
    </row>
    <row r="190" spans="6:9" ht="13.8" x14ac:dyDescent="0.25">
      <c r="F190" s="321"/>
      <c r="G190" s="45"/>
      <c r="H190" s="103"/>
      <c r="I190" s="110"/>
    </row>
    <row r="191" spans="6:9" ht="13.8" x14ac:dyDescent="0.25">
      <c r="F191" s="321"/>
      <c r="G191" s="45"/>
      <c r="H191" s="103"/>
      <c r="I191" s="110"/>
    </row>
    <row r="192" spans="6:9" ht="13.8" x14ac:dyDescent="0.25">
      <c r="F192" s="321"/>
      <c r="G192" s="45"/>
      <c r="H192" s="103"/>
      <c r="I192" s="110"/>
    </row>
    <row r="193" spans="6:10" ht="13.8" x14ac:dyDescent="0.25">
      <c r="F193" s="321"/>
      <c r="G193" s="45"/>
      <c r="H193" s="103"/>
      <c r="I193" s="110"/>
    </row>
    <row r="194" spans="6:10" ht="13.8" x14ac:dyDescent="0.25">
      <c r="F194" s="321"/>
      <c r="G194" s="45"/>
      <c r="H194" s="103"/>
      <c r="I194" s="110"/>
    </row>
    <row r="195" spans="6:10" ht="13.8" x14ac:dyDescent="0.25">
      <c r="F195" s="321"/>
      <c r="G195" s="45"/>
      <c r="H195" s="103"/>
      <c r="I195" s="110"/>
    </row>
    <row r="196" spans="6:10" ht="13.8" x14ac:dyDescent="0.25">
      <c r="F196" s="321"/>
      <c r="G196" s="45"/>
      <c r="H196" s="103"/>
      <c r="I196" s="110"/>
    </row>
    <row r="197" spans="6:10" ht="13.8" x14ac:dyDescent="0.25">
      <c r="F197" s="321"/>
      <c r="G197" s="45"/>
      <c r="H197" s="103"/>
      <c r="I197" s="110"/>
    </row>
    <row r="198" spans="6:10" ht="13.8" x14ac:dyDescent="0.25">
      <c r="F198" s="321"/>
      <c r="G198" s="45"/>
      <c r="H198" s="103"/>
      <c r="I198" s="110"/>
    </row>
    <row r="199" spans="6:10" ht="13.8" x14ac:dyDescent="0.25">
      <c r="F199" s="321"/>
      <c r="G199" s="45"/>
      <c r="H199" s="103"/>
      <c r="I199" s="110"/>
      <c r="J199" s="42"/>
    </row>
    <row r="200" spans="6:10" ht="13.8" x14ac:dyDescent="0.25">
      <c r="F200" s="321"/>
      <c r="G200" s="45"/>
      <c r="H200" s="103"/>
      <c r="I200" s="110"/>
    </row>
    <row r="201" spans="6:10" ht="13.8" x14ac:dyDescent="0.25">
      <c r="F201" s="321"/>
      <c r="G201" s="45"/>
      <c r="H201" s="103"/>
      <c r="I201" s="110"/>
    </row>
    <row r="202" spans="6:10" ht="13.8" x14ac:dyDescent="0.25">
      <c r="F202" s="321"/>
      <c r="G202" s="45"/>
      <c r="H202" s="103"/>
      <c r="I202" s="110"/>
    </row>
    <row r="203" spans="6:10" ht="13.8" x14ac:dyDescent="0.25">
      <c r="F203" s="321"/>
      <c r="G203" s="45"/>
      <c r="H203" s="103"/>
      <c r="I203" s="110"/>
    </row>
    <row r="204" spans="6:10" ht="13.8" x14ac:dyDescent="0.25">
      <c r="F204" s="321"/>
      <c r="G204" s="45"/>
      <c r="H204" s="103"/>
      <c r="I204" s="110"/>
    </row>
    <row r="205" spans="6:10" ht="13.8" x14ac:dyDescent="0.25">
      <c r="F205" s="321"/>
      <c r="G205" s="45"/>
      <c r="H205" s="103"/>
      <c r="I205" s="110"/>
    </row>
    <row r="206" spans="6:10" ht="13.8" x14ac:dyDescent="0.25">
      <c r="F206" s="321"/>
      <c r="G206" s="45"/>
      <c r="H206" s="103"/>
      <c r="I206" s="110"/>
    </row>
    <row r="207" spans="6:10" ht="13.8" x14ac:dyDescent="0.25">
      <c r="F207" s="321"/>
      <c r="G207" s="45"/>
      <c r="H207" s="103"/>
      <c r="I207" s="110"/>
    </row>
    <row r="208" spans="6:10" ht="13.8" x14ac:dyDescent="0.25">
      <c r="F208" s="321"/>
      <c r="G208" s="45"/>
      <c r="H208" s="103"/>
      <c r="I208" s="110"/>
    </row>
    <row r="209" spans="6:9" ht="13.8" x14ac:dyDescent="0.25">
      <c r="F209" s="321"/>
      <c r="G209" s="45"/>
      <c r="H209" s="103"/>
      <c r="I209" s="110"/>
    </row>
    <row r="210" spans="6:9" ht="13.8" x14ac:dyDescent="0.25">
      <c r="F210" s="321"/>
      <c r="G210" s="45"/>
      <c r="H210" s="103"/>
      <c r="I210" s="110"/>
    </row>
    <row r="211" spans="6:9" ht="13.8" x14ac:dyDescent="0.25">
      <c r="F211" s="321"/>
      <c r="G211" s="45"/>
      <c r="H211" s="103"/>
      <c r="I211" s="110"/>
    </row>
    <row r="212" spans="6:9" ht="13.8" x14ac:dyDescent="0.25">
      <c r="F212" s="321"/>
      <c r="G212" s="45"/>
      <c r="H212" s="103"/>
      <c r="I212" s="110"/>
    </row>
    <row r="213" spans="6:9" ht="13.8" x14ac:dyDescent="0.25">
      <c r="F213" s="321"/>
      <c r="G213" s="45"/>
      <c r="H213" s="103"/>
      <c r="I213" s="110"/>
    </row>
    <row r="214" spans="6:9" ht="13.8" x14ac:dyDescent="0.25">
      <c r="F214" s="321"/>
      <c r="G214" s="45"/>
      <c r="H214" s="103"/>
      <c r="I214" s="110"/>
    </row>
    <row r="215" spans="6:9" ht="13.8" x14ac:dyDescent="0.25">
      <c r="F215" s="321"/>
      <c r="G215" s="45"/>
      <c r="H215" s="103"/>
      <c r="I215" s="110"/>
    </row>
    <row r="216" spans="6:9" ht="13.8" x14ac:dyDescent="0.25">
      <c r="F216" s="321"/>
      <c r="G216" s="45"/>
      <c r="H216" s="103"/>
      <c r="I216" s="110"/>
    </row>
    <row r="217" spans="6:9" ht="13.8" x14ac:dyDescent="0.25">
      <c r="F217" s="321"/>
      <c r="G217" s="45"/>
      <c r="H217" s="103"/>
      <c r="I217" s="110"/>
    </row>
    <row r="218" spans="6:9" ht="13.8" x14ac:dyDescent="0.25">
      <c r="F218" s="321"/>
      <c r="G218" s="45"/>
      <c r="H218" s="103"/>
      <c r="I218" s="110"/>
    </row>
    <row r="219" spans="6:9" ht="13.8" x14ac:dyDescent="0.25">
      <c r="F219" s="321"/>
      <c r="G219" s="45"/>
      <c r="H219" s="103"/>
      <c r="I219" s="110"/>
    </row>
    <row r="220" spans="6:9" ht="13.8" x14ac:dyDescent="0.25">
      <c r="F220" s="321"/>
      <c r="G220" s="45"/>
      <c r="H220" s="103"/>
      <c r="I220" s="110"/>
    </row>
    <row r="221" spans="6:9" ht="13.8" x14ac:dyDescent="0.25">
      <c r="F221" s="321"/>
      <c r="G221" s="45"/>
      <c r="H221" s="103"/>
      <c r="I221" s="110"/>
    </row>
    <row r="222" spans="6:9" ht="13.8" x14ac:dyDescent="0.25">
      <c r="F222" s="321"/>
      <c r="G222" s="45"/>
      <c r="H222" s="103"/>
      <c r="I222" s="110"/>
    </row>
    <row r="223" spans="6:9" ht="13.8" x14ac:dyDescent="0.25">
      <c r="F223" s="321"/>
      <c r="G223" s="45"/>
      <c r="H223" s="103"/>
      <c r="I223" s="110"/>
    </row>
    <row r="224" spans="6:9" ht="13.8" x14ac:dyDescent="0.25">
      <c r="F224" s="321"/>
      <c r="G224" s="45"/>
      <c r="H224" s="103"/>
      <c r="I224" s="110"/>
    </row>
    <row r="225" spans="6:9" ht="13.8" x14ac:dyDescent="0.25">
      <c r="F225" s="321"/>
      <c r="G225" s="45"/>
      <c r="H225" s="103"/>
      <c r="I225" s="110"/>
    </row>
    <row r="226" spans="6:9" ht="13.8" x14ac:dyDescent="0.25">
      <c r="F226" s="321"/>
      <c r="G226" s="45"/>
      <c r="H226" s="103"/>
      <c r="I226" s="110"/>
    </row>
    <row r="227" spans="6:9" ht="13.8" x14ac:dyDescent="0.25">
      <c r="F227" s="321"/>
      <c r="G227" s="45"/>
      <c r="H227" s="103"/>
      <c r="I227" s="110"/>
    </row>
    <row r="228" spans="6:9" ht="13.8" x14ac:dyDescent="0.25">
      <c r="F228" s="321"/>
      <c r="G228" s="45"/>
      <c r="H228" s="103"/>
      <c r="I228" s="110"/>
    </row>
    <row r="229" spans="6:9" ht="13.8" x14ac:dyDescent="0.25">
      <c r="F229" s="321"/>
      <c r="G229" s="45"/>
      <c r="H229" s="103"/>
      <c r="I229" s="110"/>
    </row>
    <row r="230" spans="6:9" ht="13.8" x14ac:dyDescent="0.25">
      <c r="F230" s="321"/>
      <c r="G230" s="45"/>
      <c r="H230" s="103"/>
      <c r="I230" s="110"/>
    </row>
    <row r="231" spans="6:9" ht="13.8" x14ac:dyDescent="0.25">
      <c r="F231" s="321"/>
      <c r="G231" s="45"/>
      <c r="H231" s="103"/>
      <c r="I231" s="110"/>
    </row>
    <row r="232" spans="6:9" ht="13.8" x14ac:dyDescent="0.25">
      <c r="F232" s="321"/>
      <c r="G232" s="45"/>
      <c r="H232" s="103"/>
      <c r="I232" s="110"/>
    </row>
    <row r="233" spans="6:9" ht="13.8" x14ac:dyDescent="0.25">
      <c r="F233" s="321"/>
      <c r="G233" s="45"/>
      <c r="H233" s="103"/>
      <c r="I233" s="110"/>
    </row>
    <row r="234" spans="6:9" ht="13.8" x14ac:dyDescent="0.25">
      <c r="F234" s="321"/>
      <c r="G234" s="45"/>
      <c r="H234" s="103"/>
      <c r="I234" s="110"/>
    </row>
    <row r="235" spans="6:9" ht="13.8" x14ac:dyDescent="0.25">
      <c r="F235" s="321"/>
      <c r="G235" s="45"/>
      <c r="H235" s="103"/>
      <c r="I235" s="110"/>
    </row>
    <row r="236" spans="6:9" ht="13.8" x14ac:dyDescent="0.25">
      <c r="F236" s="321"/>
      <c r="G236" s="45"/>
      <c r="H236" s="103"/>
      <c r="I236" s="110"/>
    </row>
    <row r="237" spans="6:9" ht="13.8" x14ac:dyDescent="0.25">
      <c r="F237" s="321"/>
      <c r="G237" s="45"/>
      <c r="H237" s="103"/>
      <c r="I237" s="110"/>
    </row>
    <row r="238" spans="6:9" ht="13.8" x14ac:dyDescent="0.25">
      <c r="F238" s="321"/>
      <c r="G238" s="45"/>
      <c r="H238" s="103"/>
      <c r="I238" s="110"/>
    </row>
    <row r="239" spans="6:9" ht="13.8" x14ac:dyDescent="0.25">
      <c r="F239" s="321"/>
      <c r="G239" s="45"/>
      <c r="H239" s="103"/>
      <c r="I239" s="110"/>
    </row>
    <row r="240" spans="6:9" ht="13.8" x14ac:dyDescent="0.25">
      <c r="F240" s="321"/>
      <c r="G240" s="45"/>
      <c r="H240" s="103"/>
      <c r="I240" s="110"/>
    </row>
    <row r="241" spans="6:9" ht="13.8" x14ac:dyDescent="0.25">
      <c r="F241" s="321"/>
      <c r="G241" s="45"/>
      <c r="H241" s="103"/>
      <c r="I241" s="110"/>
    </row>
    <row r="242" spans="6:9" ht="13.8" x14ac:dyDescent="0.25">
      <c r="F242" s="321"/>
      <c r="G242" s="45"/>
      <c r="H242" s="103"/>
      <c r="I242" s="110"/>
    </row>
    <row r="243" spans="6:9" ht="13.8" x14ac:dyDescent="0.25">
      <c r="F243" s="321"/>
      <c r="G243" s="45"/>
      <c r="H243" s="103"/>
      <c r="I243" s="110"/>
    </row>
    <row r="244" spans="6:9" ht="13.8" x14ac:dyDescent="0.25">
      <c r="F244" s="321"/>
      <c r="G244" s="45"/>
      <c r="H244" s="103"/>
      <c r="I244" s="110"/>
    </row>
    <row r="245" spans="6:9" ht="13.8" x14ac:dyDescent="0.25">
      <c r="F245" s="321"/>
      <c r="G245" s="45"/>
      <c r="H245" s="103"/>
      <c r="I245" s="110"/>
    </row>
    <row r="246" spans="6:9" ht="13.8" x14ac:dyDescent="0.25">
      <c r="F246" s="321"/>
      <c r="G246" s="45"/>
      <c r="H246" s="103"/>
      <c r="I246" s="110"/>
    </row>
    <row r="247" spans="6:9" ht="13.8" x14ac:dyDescent="0.25">
      <c r="F247" s="321"/>
      <c r="G247" s="45"/>
      <c r="H247" s="103"/>
      <c r="I247" s="110"/>
    </row>
    <row r="248" spans="6:9" ht="13.8" x14ac:dyDescent="0.25">
      <c r="F248" s="321"/>
      <c r="G248" s="45"/>
      <c r="H248" s="103"/>
      <c r="I248" s="110"/>
    </row>
    <row r="249" spans="6:9" ht="13.8" x14ac:dyDescent="0.25">
      <c r="F249" s="321"/>
      <c r="G249" s="45"/>
      <c r="H249" s="103"/>
      <c r="I249" s="110"/>
    </row>
    <row r="250" spans="6:9" ht="13.8" x14ac:dyDescent="0.25">
      <c r="F250" s="321"/>
      <c r="G250" s="45"/>
      <c r="H250" s="103"/>
      <c r="I250" s="110"/>
    </row>
    <row r="251" spans="6:9" ht="13.8" x14ac:dyDescent="0.25">
      <c r="F251" s="321"/>
      <c r="G251" s="45"/>
      <c r="H251" s="103"/>
      <c r="I251" s="110"/>
    </row>
    <row r="252" spans="6:9" ht="13.8" x14ac:dyDescent="0.25">
      <c r="F252" s="321"/>
      <c r="G252" s="45"/>
      <c r="H252" s="103"/>
      <c r="I252" s="110"/>
    </row>
    <row r="253" spans="6:9" ht="13.8" x14ac:dyDescent="0.25">
      <c r="F253" s="321"/>
      <c r="G253" s="45"/>
      <c r="H253" s="103"/>
      <c r="I253" s="110"/>
    </row>
    <row r="254" spans="6:9" ht="13.8" x14ac:dyDescent="0.25">
      <c r="F254" s="321"/>
      <c r="G254" s="45"/>
      <c r="H254" s="103"/>
      <c r="I254" s="110"/>
    </row>
    <row r="255" spans="6:9" ht="13.8" x14ac:dyDescent="0.25">
      <c r="F255" s="321"/>
      <c r="G255" s="45"/>
      <c r="H255" s="103"/>
      <c r="I255" s="110"/>
    </row>
    <row r="256" spans="6:9" ht="13.8" x14ac:dyDescent="0.25">
      <c r="F256" s="321"/>
      <c r="G256" s="45"/>
      <c r="H256" s="103"/>
      <c r="I256" s="110"/>
    </row>
    <row r="257" spans="6:9" ht="13.8" x14ac:dyDescent="0.25">
      <c r="F257" s="321"/>
      <c r="G257" s="45"/>
      <c r="H257" s="103"/>
      <c r="I257" s="110"/>
    </row>
    <row r="258" spans="6:9" ht="13.8" x14ac:dyDescent="0.25">
      <c r="F258" s="321"/>
      <c r="G258" s="45"/>
      <c r="H258" s="103"/>
      <c r="I258" s="110"/>
    </row>
    <row r="259" spans="6:9" ht="13.8" x14ac:dyDescent="0.25">
      <c r="F259" s="321"/>
      <c r="G259" s="45"/>
      <c r="H259" s="103"/>
      <c r="I259" s="110"/>
    </row>
    <row r="260" spans="6:9" ht="13.8" x14ac:dyDescent="0.25">
      <c r="F260" s="321"/>
      <c r="G260" s="45"/>
      <c r="H260" s="103"/>
      <c r="I260" s="110"/>
    </row>
    <row r="261" spans="6:9" ht="13.8" x14ac:dyDescent="0.25">
      <c r="F261" s="321"/>
      <c r="G261" s="45"/>
      <c r="H261" s="103"/>
      <c r="I261" s="110"/>
    </row>
    <row r="262" spans="6:9" ht="13.8" x14ac:dyDescent="0.25">
      <c r="F262" s="321"/>
      <c r="G262" s="45"/>
      <c r="H262" s="103"/>
      <c r="I262" s="110"/>
    </row>
    <row r="263" spans="6:9" ht="13.8" x14ac:dyDescent="0.25">
      <c r="F263" s="321"/>
      <c r="G263" s="45"/>
      <c r="H263" s="103"/>
      <c r="I263" s="110"/>
    </row>
    <row r="264" spans="6:9" ht="13.8" x14ac:dyDescent="0.25">
      <c r="F264" s="321"/>
      <c r="G264" s="45"/>
      <c r="H264" s="103"/>
      <c r="I264" s="110"/>
    </row>
    <row r="265" spans="6:9" ht="13.8" x14ac:dyDescent="0.25">
      <c r="F265" s="321"/>
      <c r="G265" s="45"/>
      <c r="H265" s="103"/>
      <c r="I265" s="110"/>
    </row>
    <row r="266" spans="6:9" ht="13.8" x14ac:dyDescent="0.25">
      <c r="F266" s="321"/>
      <c r="G266" s="45"/>
      <c r="H266" s="103"/>
      <c r="I266" s="110"/>
    </row>
    <row r="267" spans="6:9" ht="13.8" x14ac:dyDescent="0.25">
      <c r="F267" s="321"/>
      <c r="G267" s="45"/>
      <c r="H267" s="103"/>
      <c r="I267" s="110"/>
    </row>
    <row r="268" spans="6:9" ht="13.8" x14ac:dyDescent="0.25">
      <c r="F268" s="321"/>
      <c r="G268" s="45"/>
      <c r="H268" s="103"/>
      <c r="I268" s="110"/>
    </row>
    <row r="269" spans="6:9" ht="13.8" x14ac:dyDescent="0.25">
      <c r="F269" s="321"/>
      <c r="G269" s="45"/>
      <c r="H269" s="103"/>
      <c r="I269" s="110"/>
    </row>
    <row r="270" spans="6:9" ht="13.8" x14ac:dyDescent="0.25">
      <c r="F270" s="321"/>
      <c r="G270" s="45"/>
      <c r="H270" s="103"/>
      <c r="I270" s="110"/>
    </row>
    <row r="271" spans="6:9" ht="13.8" x14ac:dyDescent="0.25">
      <c r="F271" s="321"/>
      <c r="G271" s="45"/>
      <c r="H271" s="103"/>
      <c r="I271" s="110"/>
    </row>
    <row r="272" spans="6:9" ht="13.8" x14ac:dyDescent="0.25">
      <c r="F272" s="321"/>
      <c r="G272" s="45"/>
      <c r="H272" s="103"/>
      <c r="I272" s="110"/>
    </row>
    <row r="273" spans="6:9" ht="13.8" x14ac:dyDescent="0.25">
      <c r="F273" s="321"/>
      <c r="G273" s="45"/>
      <c r="H273" s="103"/>
      <c r="I273" s="110"/>
    </row>
    <row r="274" spans="6:9" ht="13.8" x14ac:dyDescent="0.25">
      <c r="F274" s="321"/>
      <c r="G274" s="45"/>
      <c r="H274" s="103"/>
      <c r="I274" s="110"/>
    </row>
    <row r="275" spans="6:9" ht="13.8" x14ac:dyDescent="0.25">
      <c r="F275" s="321"/>
      <c r="G275" s="45"/>
      <c r="H275" s="103"/>
      <c r="I275" s="110"/>
    </row>
    <row r="276" spans="6:9" ht="13.8" x14ac:dyDescent="0.25">
      <c r="F276" s="321"/>
      <c r="G276" s="45"/>
      <c r="H276" s="103"/>
      <c r="I276" s="110"/>
    </row>
    <row r="277" spans="6:9" ht="13.8" x14ac:dyDescent="0.25">
      <c r="F277" s="321"/>
      <c r="G277" s="45"/>
      <c r="H277" s="103"/>
      <c r="I277" s="110"/>
    </row>
    <row r="278" spans="6:9" ht="13.8" x14ac:dyDescent="0.25">
      <c r="F278" s="321"/>
      <c r="G278" s="45"/>
      <c r="H278" s="103"/>
      <c r="I278" s="110"/>
    </row>
    <row r="279" spans="6:9" ht="13.8" x14ac:dyDescent="0.25">
      <c r="F279" s="321"/>
      <c r="G279" s="45"/>
      <c r="H279" s="103"/>
      <c r="I279" s="110"/>
    </row>
    <row r="280" spans="6:9" ht="13.8" x14ac:dyDescent="0.25">
      <c r="F280" s="321"/>
      <c r="G280" s="45"/>
      <c r="H280" s="103"/>
      <c r="I280" s="110"/>
    </row>
    <row r="281" spans="6:9" ht="13.8" x14ac:dyDescent="0.25">
      <c r="F281" s="321"/>
      <c r="G281" s="45"/>
      <c r="H281" s="103"/>
      <c r="I281" s="110"/>
    </row>
    <row r="282" spans="6:9" ht="13.8" x14ac:dyDescent="0.25">
      <c r="F282" s="321"/>
      <c r="G282" s="45"/>
      <c r="H282" s="103"/>
      <c r="I282" s="110"/>
    </row>
    <row r="283" spans="6:9" ht="13.8" x14ac:dyDescent="0.25">
      <c r="F283" s="321"/>
      <c r="G283" s="45"/>
      <c r="H283" s="103"/>
      <c r="I283" s="110"/>
    </row>
    <row r="284" spans="6:9" ht="13.8" x14ac:dyDescent="0.25">
      <c r="F284" s="321"/>
      <c r="G284" s="45"/>
      <c r="H284" s="103"/>
      <c r="I284" s="110"/>
    </row>
    <row r="285" spans="6:9" ht="13.8" x14ac:dyDescent="0.25">
      <c r="F285" s="321"/>
      <c r="G285" s="45"/>
      <c r="H285" s="103"/>
      <c r="I285" s="110"/>
    </row>
    <row r="286" spans="6:9" ht="13.8" x14ac:dyDescent="0.25">
      <c r="F286" s="321"/>
      <c r="G286" s="45"/>
      <c r="H286" s="103"/>
      <c r="I286" s="110"/>
    </row>
    <row r="287" spans="6:9" ht="13.8" x14ac:dyDescent="0.25">
      <c r="F287" s="321"/>
      <c r="G287" s="45"/>
      <c r="H287" s="103"/>
      <c r="I287" s="110"/>
    </row>
    <row r="288" spans="6:9" ht="13.8" x14ac:dyDescent="0.25">
      <c r="F288" s="321"/>
      <c r="G288" s="45"/>
      <c r="H288" s="103"/>
      <c r="I288" s="110"/>
    </row>
    <row r="289" spans="6:9" ht="13.8" x14ac:dyDescent="0.25">
      <c r="F289" s="321"/>
      <c r="G289" s="45"/>
      <c r="H289" s="103"/>
      <c r="I289" s="110"/>
    </row>
    <row r="290" spans="6:9" ht="13.8" x14ac:dyDescent="0.25">
      <c r="F290" s="321"/>
      <c r="G290" s="45"/>
      <c r="H290" s="103"/>
      <c r="I290" s="110"/>
    </row>
    <row r="291" spans="6:9" ht="13.8" x14ac:dyDescent="0.25">
      <c r="F291" s="321"/>
      <c r="G291" s="45"/>
      <c r="H291" s="103"/>
      <c r="I291" s="110"/>
    </row>
    <row r="292" spans="6:9" ht="13.8" x14ac:dyDescent="0.25">
      <c r="F292" s="321"/>
      <c r="G292" s="45"/>
      <c r="H292" s="103"/>
      <c r="I292" s="110"/>
    </row>
    <row r="293" spans="6:9" ht="13.8" x14ac:dyDescent="0.25">
      <c r="F293" s="321"/>
      <c r="G293" s="45"/>
      <c r="H293" s="103"/>
      <c r="I293" s="110"/>
    </row>
    <row r="294" spans="6:9" ht="13.8" x14ac:dyDescent="0.25">
      <c r="F294" s="321"/>
      <c r="G294" s="45"/>
      <c r="H294" s="103"/>
      <c r="I294" s="110"/>
    </row>
    <row r="295" spans="6:9" ht="13.8" x14ac:dyDescent="0.25">
      <c r="F295" s="321"/>
      <c r="G295" s="45"/>
      <c r="H295" s="103"/>
      <c r="I295" s="110"/>
    </row>
    <row r="296" spans="6:9" ht="13.8" x14ac:dyDescent="0.25">
      <c r="F296" s="321"/>
      <c r="G296" s="45"/>
      <c r="H296" s="103"/>
      <c r="I296" s="110"/>
    </row>
    <row r="297" spans="6:9" ht="13.8" x14ac:dyDescent="0.25">
      <c r="F297" s="321"/>
      <c r="G297" s="45"/>
      <c r="H297" s="103"/>
      <c r="I297" s="110"/>
    </row>
    <row r="298" spans="6:9" ht="13.8" x14ac:dyDescent="0.25">
      <c r="F298" s="321"/>
      <c r="G298" s="45"/>
      <c r="H298" s="103"/>
      <c r="I298" s="110"/>
    </row>
    <row r="299" spans="6:9" ht="13.8" x14ac:dyDescent="0.25">
      <c r="F299" s="321"/>
      <c r="G299" s="45"/>
      <c r="H299" s="103"/>
      <c r="I299" s="110"/>
    </row>
    <row r="300" spans="6:9" ht="13.8" x14ac:dyDescent="0.25">
      <c r="F300" s="321"/>
      <c r="G300" s="45"/>
      <c r="H300" s="103"/>
      <c r="I300" s="110"/>
    </row>
    <row r="301" spans="6:9" ht="13.8" x14ac:dyDescent="0.25">
      <c r="F301" s="321"/>
      <c r="G301" s="45"/>
      <c r="H301" s="103"/>
      <c r="I301" s="110"/>
    </row>
    <row r="302" spans="6:9" ht="13.8" x14ac:dyDescent="0.25">
      <c r="F302" s="321"/>
      <c r="G302" s="45"/>
      <c r="H302" s="103"/>
      <c r="I302" s="110"/>
    </row>
    <row r="303" spans="6:9" ht="13.8" x14ac:dyDescent="0.25">
      <c r="F303" s="321"/>
      <c r="G303" s="45"/>
      <c r="H303" s="103"/>
      <c r="I303" s="110"/>
    </row>
    <row r="304" spans="6:9" ht="13.8" x14ac:dyDescent="0.25">
      <c r="F304" s="321"/>
      <c r="G304" s="45"/>
      <c r="H304" s="103"/>
      <c r="I304" s="110"/>
    </row>
    <row r="305" spans="6:9" ht="13.8" x14ac:dyDescent="0.25">
      <c r="F305" s="321"/>
      <c r="G305" s="45"/>
      <c r="H305" s="103"/>
      <c r="I305" s="110"/>
    </row>
    <row r="306" spans="6:9" ht="13.8" x14ac:dyDescent="0.25">
      <c r="F306" s="321"/>
      <c r="G306" s="45"/>
      <c r="H306" s="103"/>
      <c r="I306" s="110"/>
    </row>
    <row r="307" spans="6:9" ht="13.8" x14ac:dyDescent="0.25">
      <c r="F307" s="321"/>
      <c r="G307" s="45"/>
      <c r="H307" s="103"/>
      <c r="I307" s="110"/>
    </row>
    <row r="308" spans="6:9" ht="13.8" x14ac:dyDescent="0.25">
      <c r="F308" s="321"/>
      <c r="G308" s="45"/>
      <c r="H308" s="103"/>
      <c r="I308" s="110"/>
    </row>
    <row r="309" spans="6:9" ht="13.8" x14ac:dyDescent="0.25">
      <c r="F309" s="321"/>
      <c r="G309" s="45"/>
      <c r="H309" s="103"/>
      <c r="I309" s="110"/>
    </row>
    <row r="310" spans="6:9" ht="13.8" x14ac:dyDescent="0.25">
      <c r="F310" s="321"/>
      <c r="G310" s="45"/>
      <c r="H310" s="103"/>
      <c r="I310" s="110"/>
    </row>
    <row r="311" spans="6:9" ht="13.8" x14ac:dyDescent="0.25">
      <c r="F311" s="321"/>
      <c r="G311" s="45"/>
      <c r="H311" s="103"/>
      <c r="I311" s="110"/>
    </row>
    <row r="312" spans="6:9" ht="13.8" x14ac:dyDescent="0.25">
      <c r="F312" s="321"/>
      <c r="G312" s="45"/>
      <c r="H312" s="103"/>
      <c r="I312" s="110"/>
    </row>
    <row r="313" spans="6:9" ht="13.8" x14ac:dyDescent="0.25">
      <c r="F313" s="321"/>
      <c r="G313" s="45"/>
      <c r="H313" s="103"/>
      <c r="I313" s="110"/>
    </row>
    <row r="314" spans="6:9" ht="13.8" x14ac:dyDescent="0.25">
      <c r="F314" s="321"/>
      <c r="G314" s="45"/>
      <c r="H314" s="103"/>
      <c r="I314" s="110"/>
    </row>
    <row r="315" spans="6:9" ht="13.8" x14ac:dyDescent="0.25">
      <c r="F315" s="321"/>
      <c r="G315" s="45"/>
      <c r="H315" s="103"/>
      <c r="I315" s="110"/>
    </row>
    <row r="316" spans="6:9" ht="13.8" x14ac:dyDescent="0.25">
      <c r="F316" s="321"/>
      <c r="G316" s="45"/>
      <c r="H316" s="103"/>
      <c r="I316" s="110"/>
    </row>
    <row r="317" spans="6:9" ht="13.8" x14ac:dyDescent="0.25">
      <c r="F317" s="321"/>
      <c r="G317" s="45"/>
      <c r="H317" s="103"/>
      <c r="I317" s="110"/>
    </row>
    <row r="318" spans="6:9" ht="13.8" x14ac:dyDescent="0.25">
      <c r="F318" s="321"/>
      <c r="G318" s="45"/>
      <c r="H318" s="103"/>
      <c r="I318" s="110"/>
    </row>
    <row r="319" spans="6:9" ht="13.8" x14ac:dyDescent="0.25">
      <c r="F319" s="321"/>
      <c r="G319" s="45"/>
      <c r="H319" s="103"/>
      <c r="I319" s="110"/>
    </row>
    <row r="320" spans="6:9" ht="13.8" x14ac:dyDescent="0.25">
      <c r="F320" s="321"/>
      <c r="G320" s="45"/>
      <c r="H320" s="103"/>
      <c r="I320" s="110"/>
    </row>
    <row r="321" spans="6:9" ht="13.8" x14ac:dyDescent="0.25">
      <c r="F321" s="321"/>
      <c r="G321" s="45"/>
      <c r="H321" s="103"/>
      <c r="I321" s="110"/>
    </row>
    <row r="322" spans="6:9" ht="13.8" x14ac:dyDescent="0.25">
      <c r="F322" s="321"/>
      <c r="G322" s="45"/>
      <c r="H322" s="103"/>
      <c r="I322" s="110"/>
    </row>
    <row r="323" spans="6:9" ht="13.8" x14ac:dyDescent="0.25">
      <c r="F323" s="321"/>
      <c r="G323" s="45"/>
      <c r="H323" s="103"/>
      <c r="I323" s="110"/>
    </row>
    <row r="324" spans="6:9" ht="13.8" x14ac:dyDescent="0.25">
      <c r="F324" s="321"/>
      <c r="G324" s="45"/>
      <c r="H324" s="103"/>
      <c r="I324" s="110"/>
    </row>
    <row r="325" spans="6:9" ht="13.8" x14ac:dyDescent="0.25">
      <c r="F325" s="321"/>
      <c r="G325" s="45"/>
      <c r="H325" s="103"/>
      <c r="I325" s="110"/>
    </row>
    <row r="326" spans="6:9" ht="13.8" x14ac:dyDescent="0.25">
      <c r="F326" s="321"/>
      <c r="G326" s="45"/>
      <c r="H326" s="103"/>
      <c r="I326" s="110"/>
    </row>
    <row r="327" spans="6:9" ht="13.8" x14ac:dyDescent="0.25">
      <c r="F327" s="321"/>
      <c r="G327" s="45"/>
      <c r="H327" s="103"/>
      <c r="I327" s="110"/>
    </row>
    <row r="328" spans="6:9" ht="13.8" x14ac:dyDescent="0.25">
      <c r="F328" s="321"/>
      <c r="G328" s="45"/>
      <c r="H328" s="103"/>
      <c r="I328" s="110"/>
    </row>
    <row r="329" spans="6:9" ht="13.8" x14ac:dyDescent="0.25">
      <c r="F329" s="321"/>
      <c r="G329" s="45"/>
      <c r="H329" s="103"/>
      <c r="I329" s="110"/>
    </row>
    <row r="330" spans="6:9" ht="13.8" x14ac:dyDescent="0.25">
      <c r="F330" s="321"/>
      <c r="G330" s="45"/>
      <c r="H330" s="103"/>
      <c r="I330" s="110"/>
    </row>
    <row r="331" spans="6:9" ht="13.8" x14ac:dyDescent="0.25">
      <c r="F331" s="321"/>
      <c r="G331" s="45"/>
      <c r="H331" s="103"/>
      <c r="I331" s="110"/>
    </row>
    <row r="332" spans="6:9" ht="13.8" x14ac:dyDescent="0.25">
      <c r="F332" s="321"/>
      <c r="G332" s="45"/>
      <c r="H332" s="103"/>
      <c r="I332" s="110"/>
    </row>
    <row r="333" spans="6:9" ht="13.8" x14ac:dyDescent="0.25">
      <c r="F333" s="321"/>
      <c r="G333" s="45"/>
      <c r="H333" s="103"/>
      <c r="I333" s="110"/>
    </row>
    <row r="334" spans="6:9" ht="13.8" x14ac:dyDescent="0.25">
      <c r="F334" s="321"/>
      <c r="G334" s="45"/>
      <c r="H334" s="103"/>
      <c r="I334" s="110"/>
    </row>
    <row r="335" spans="6:9" ht="13.8" x14ac:dyDescent="0.25">
      <c r="F335" s="321"/>
      <c r="G335" s="45"/>
      <c r="H335" s="103"/>
      <c r="I335" s="110"/>
    </row>
    <row r="336" spans="6:9" ht="13.8" x14ac:dyDescent="0.25">
      <c r="F336" s="321"/>
      <c r="G336" s="45"/>
      <c r="H336" s="103"/>
      <c r="I336" s="110"/>
    </row>
    <row r="337" spans="6:9" ht="13.8" x14ac:dyDescent="0.25">
      <c r="F337" s="321"/>
      <c r="G337" s="45"/>
      <c r="H337" s="103"/>
      <c r="I337" s="110"/>
    </row>
    <row r="338" spans="6:9" ht="13.8" x14ac:dyDescent="0.25">
      <c r="F338" s="321"/>
      <c r="G338" s="45"/>
      <c r="H338" s="103"/>
      <c r="I338" s="110"/>
    </row>
    <row r="339" spans="6:9" ht="13.8" x14ac:dyDescent="0.25">
      <c r="F339" s="321"/>
      <c r="G339" s="45"/>
      <c r="H339" s="103"/>
      <c r="I339" s="110"/>
    </row>
    <row r="340" spans="6:9" ht="13.8" x14ac:dyDescent="0.25">
      <c r="F340" s="321"/>
      <c r="G340" s="45"/>
      <c r="H340" s="103"/>
      <c r="I340" s="110"/>
    </row>
    <row r="341" spans="6:9" ht="13.8" x14ac:dyDescent="0.25">
      <c r="F341" s="321"/>
      <c r="G341" s="45"/>
      <c r="H341" s="103"/>
      <c r="I341" s="110"/>
    </row>
    <row r="342" spans="6:9" ht="13.8" x14ac:dyDescent="0.25">
      <c r="F342" s="321"/>
      <c r="G342" s="45"/>
      <c r="H342" s="103"/>
      <c r="I342" s="110"/>
    </row>
    <row r="343" spans="6:9" ht="13.8" x14ac:dyDescent="0.25">
      <c r="F343" s="321"/>
      <c r="G343" s="45"/>
      <c r="H343" s="103"/>
      <c r="I343" s="110"/>
    </row>
    <row r="344" spans="6:9" ht="13.8" x14ac:dyDescent="0.25">
      <c r="F344" s="321"/>
      <c r="G344" s="45"/>
      <c r="H344" s="103"/>
      <c r="I344" s="110"/>
    </row>
    <row r="345" spans="6:9" ht="13.8" x14ac:dyDescent="0.25">
      <c r="F345" s="321"/>
      <c r="G345" s="45"/>
      <c r="H345" s="103"/>
      <c r="I345" s="110"/>
    </row>
    <row r="346" spans="6:9" ht="13.8" x14ac:dyDescent="0.25">
      <c r="F346" s="321"/>
      <c r="G346" s="45"/>
      <c r="H346" s="103"/>
      <c r="I346" s="110"/>
    </row>
    <row r="347" spans="6:9" ht="13.8" x14ac:dyDescent="0.25">
      <c r="F347" s="321"/>
      <c r="G347" s="45"/>
      <c r="H347" s="103"/>
      <c r="I347" s="110"/>
    </row>
    <row r="348" spans="6:9" ht="13.8" x14ac:dyDescent="0.25">
      <c r="F348" s="321"/>
      <c r="G348" s="45"/>
      <c r="H348" s="103"/>
      <c r="I348" s="110"/>
    </row>
    <row r="349" spans="6:9" ht="13.8" x14ac:dyDescent="0.25">
      <c r="F349" s="321"/>
      <c r="G349" s="45"/>
      <c r="H349" s="103"/>
      <c r="I349" s="110"/>
    </row>
    <row r="350" spans="6:9" ht="13.8" x14ac:dyDescent="0.25">
      <c r="F350" s="321"/>
      <c r="G350" s="45"/>
      <c r="H350" s="103"/>
      <c r="I350" s="110"/>
    </row>
    <row r="351" spans="6:9" ht="13.8" x14ac:dyDescent="0.25">
      <c r="F351" s="321"/>
      <c r="G351" s="45"/>
      <c r="H351" s="103"/>
      <c r="I351" s="110"/>
    </row>
    <row r="352" spans="6:9" ht="13.8" x14ac:dyDescent="0.25">
      <c r="F352" s="321"/>
      <c r="G352" s="45"/>
      <c r="H352" s="103"/>
      <c r="I352" s="110"/>
    </row>
    <row r="353" spans="6:9" ht="13.8" x14ac:dyDescent="0.25">
      <c r="F353" s="321"/>
      <c r="G353" s="45"/>
      <c r="H353" s="103"/>
      <c r="I353" s="110"/>
    </row>
    <row r="354" spans="6:9" ht="13.8" x14ac:dyDescent="0.25">
      <c r="F354" s="321"/>
      <c r="G354" s="45"/>
      <c r="H354" s="103"/>
      <c r="I354" s="110"/>
    </row>
    <row r="355" spans="6:9" ht="13.8" x14ac:dyDescent="0.25">
      <c r="F355" s="321"/>
      <c r="G355" s="45"/>
      <c r="H355" s="103"/>
      <c r="I355" s="110"/>
    </row>
    <row r="356" spans="6:9" ht="13.8" x14ac:dyDescent="0.25">
      <c r="F356" s="321"/>
      <c r="G356" s="45"/>
      <c r="H356" s="103"/>
      <c r="I356" s="110"/>
    </row>
    <row r="357" spans="6:9" ht="13.8" x14ac:dyDescent="0.25">
      <c r="F357" s="321"/>
      <c r="G357" s="45"/>
      <c r="H357" s="103"/>
      <c r="I357" s="110"/>
    </row>
    <row r="358" spans="6:9" ht="13.8" x14ac:dyDescent="0.25">
      <c r="F358" s="321"/>
      <c r="G358" s="45"/>
      <c r="H358" s="103"/>
      <c r="I358" s="110"/>
    </row>
    <row r="359" spans="6:9" ht="13.8" x14ac:dyDescent="0.25">
      <c r="F359" s="321"/>
      <c r="G359" s="45"/>
      <c r="H359" s="103"/>
      <c r="I359" s="110"/>
    </row>
    <row r="360" spans="6:9" ht="13.8" x14ac:dyDescent="0.25">
      <c r="F360" s="321"/>
      <c r="G360" s="45"/>
      <c r="H360" s="103"/>
      <c r="I360" s="110"/>
    </row>
    <row r="361" spans="6:9" ht="13.8" x14ac:dyDescent="0.25">
      <c r="F361" s="321"/>
      <c r="G361" s="45"/>
      <c r="H361" s="103"/>
      <c r="I361" s="110"/>
    </row>
    <row r="362" spans="6:9" ht="13.8" x14ac:dyDescent="0.25">
      <c r="F362" s="321"/>
      <c r="G362" s="45"/>
      <c r="H362" s="103"/>
      <c r="I362" s="110"/>
    </row>
    <row r="363" spans="6:9" ht="13.8" x14ac:dyDescent="0.25">
      <c r="F363" s="321"/>
      <c r="G363" s="45"/>
      <c r="H363" s="103"/>
      <c r="I363" s="110"/>
    </row>
    <row r="364" spans="6:9" ht="13.8" x14ac:dyDescent="0.25">
      <c r="F364" s="321"/>
      <c r="G364" s="45"/>
      <c r="H364" s="103"/>
      <c r="I364" s="110"/>
    </row>
    <row r="365" spans="6:9" ht="13.8" x14ac:dyDescent="0.25">
      <c r="F365" s="321"/>
      <c r="G365" s="45"/>
      <c r="H365" s="103"/>
      <c r="I365" s="110"/>
    </row>
    <row r="366" spans="6:9" ht="13.8" x14ac:dyDescent="0.25">
      <c r="F366" s="321"/>
      <c r="G366" s="45"/>
      <c r="H366" s="103"/>
      <c r="I366" s="110"/>
    </row>
    <row r="367" spans="6:9" ht="13.8" x14ac:dyDescent="0.25">
      <c r="F367" s="321"/>
      <c r="G367" s="45"/>
      <c r="H367" s="103"/>
      <c r="I367" s="110"/>
    </row>
    <row r="368" spans="6:9" ht="13.8" x14ac:dyDescent="0.25">
      <c r="F368" s="321"/>
      <c r="G368" s="45"/>
      <c r="H368" s="103"/>
      <c r="I368" s="110"/>
    </row>
    <row r="369" spans="6:9" ht="13.8" x14ac:dyDescent="0.25">
      <c r="F369" s="321"/>
      <c r="G369" s="45"/>
      <c r="H369" s="103"/>
      <c r="I369" s="110"/>
    </row>
    <row r="370" spans="6:9" ht="13.8" x14ac:dyDescent="0.25">
      <c r="F370" s="321"/>
      <c r="G370" s="45"/>
      <c r="H370" s="103"/>
      <c r="I370" s="110"/>
    </row>
    <row r="371" spans="6:9" ht="13.8" x14ac:dyDescent="0.25">
      <c r="F371" s="321"/>
      <c r="G371" s="45"/>
      <c r="H371" s="103"/>
      <c r="I371" s="110"/>
    </row>
    <row r="372" spans="6:9" ht="13.8" x14ac:dyDescent="0.25">
      <c r="F372" s="321"/>
      <c r="G372" s="45"/>
      <c r="H372" s="103"/>
      <c r="I372" s="110"/>
    </row>
    <row r="373" spans="6:9" ht="13.8" x14ac:dyDescent="0.25">
      <c r="F373" s="321"/>
      <c r="G373" s="45"/>
      <c r="H373" s="103"/>
      <c r="I373" s="110"/>
    </row>
    <row r="374" spans="6:9" ht="13.8" x14ac:dyDescent="0.25">
      <c r="F374" s="321"/>
      <c r="G374" s="45"/>
      <c r="H374" s="103"/>
      <c r="I374" s="110"/>
    </row>
    <row r="375" spans="6:9" ht="13.8" x14ac:dyDescent="0.25">
      <c r="F375" s="321"/>
      <c r="G375" s="45"/>
      <c r="H375" s="103"/>
      <c r="I375" s="110"/>
    </row>
    <row r="376" spans="6:9" ht="13.8" x14ac:dyDescent="0.25">
      <c r="F376" s="321"/>
      <c r="G376" s="45"/>
      <c r="H376" s="103"/>
      <c r="I376" s="110"/>
    </row>
    <row r="377" spans="6:9" ht="13.8" x14ac:dyDescent="0.25">
      <c r="F377" s="321"/>
      <c r="G377" s="45"/>
      <c r="H377" s="103"/>
      <c r="I377" s="110"/>
    </row>
    <row r="378" spans="6:9" ht="13.8" x14ac:dyDescent="0.25">
      <c r="F378" s="321"/>
      <c r="G378" s="45"/>
      <c r="H378" s="103"/>
      <c r="I378" s="110"/>
    </row>
    <row r="379" spans="6:9" ht="13.8" x14ac:dyDescent="0.25">
      <c r="F379" s="321"/>
      <c r="G379" s="45"/>
      <c r="H379" s="103"/>
      <c r="I379" s="110"/>
    </row>
    <row r="380" spans="6:9" ht="13.8" x14ac:dyDescent="0.25">
      <c r="F380" s="321"/>
      <c r="G380" s="45"/>
      <c r="H380" s="103"/>
      <c r="I380" s="110"/>
    </row>
    <row r="381" spans="6:9" ht="13.8" x14ac:dyDescent="0.25">
      <c r="F381" s="321"/>
      <c r="G381" s="45"/>
      <c r="H381" s="103"/>
      <c r="I381" s="110"/>
    </row>
    <row r="382" spans="6:9" ht="13.8" x14ac:dyDescent="0.25">
      <c r="F382" s="321"/>
      <c r="G382" s="45"/>
      <c r="H382" s="103"/>
      <c r="I382" s="110"/>
    </row>
    <row r="383" spans="6:9" ht="13.8" x14ac:dyDescent="0.25">
      <c r="F383" s="321"/>
      <c r="G383" s="45"/>
      <c r="H383" s="103"/>
      <c r="I383" s="110"/>
    </row>
    <row r="384" spans="6:9" ht="13.8" x14ac:dyDescent="0.25">
      <c r="F384" s="321"/>
      <c r="G384" s="45"/>
      <c r="H384" s="103"/>
      <c r="I384" s="110"/>
    </row>
    <row r="385" spans="6:9" ht="13.8" x14ac:dyDescent="0.25">
      <c r="F385" s="321"/>
      <c r="G385" s="45"/>
      <c r="H385" s="103"/>
      <c r="I385" s="110"/>
    </row>
    <row r="386" spans="6:9" ht="13.8" x14ac:dyDescent="0.25">
      <c r="F386" s="321"/>
      <c r="G386" s="45"/>
      <c r="H386" s="103"/>
      <c r="I386" s="110"/>
    </row>
    <row r="387" spans="6:9" ht="13.8" x14ac:dyDescent="0.25">
      <c r="F387" s="321"/>
      <c r="G387" s="45"/>
      <c r="H387" s="103"/>
      <c r="I387" s="110"/>
    </row>
    <row r="388" spans="6:9" ht="13.8" x14ac:dyDescent="0.25">
      <c r="F388" s="321"/>
      <c r="G388" s="45"/>
      <c r="H388" s="103"/>
      <c r="I388" s="110"/>
    </row>
    <row r="389" spans="6:9" ht="13.8" x14ac:dyDescent="0.25">
      <c r="F389" s="321"/>
      <c r="G389" s="45"/>
      <c r="H389" s="103"/>
      <c r="I389" s="110"/>
    </row>
    <row r="390" spans="6:9" ht="13.8" x14ac:dyDescent="0.25">
      <c r="F390" s="321"/>
      <c r="G390" s="45"/>
      <c r="H390" s="103"/>
      <c r="I390" s="110"/>
    </row>
    <row r="391" spans="6:9" ht="13.8" x14ac:dyDescent="0.25">
      <c r="F391" s="321"/>
      <c r="G391" s="45"/>
      <c r="H391" s="103"/>
      <c r="I391" s="110"/>
    </row>
    <row r="392" spans="6:9" ht="13.8" x14ac:dyDescent="0.25">
      <c r="F392" s="321"/>
      <c r="G392" s="45"/>
      <c r="H392" s="103"/>
      <c r="I392" s="110"/>
    </row>
    <row r="393" spans="6:9" ht="13.8" x14ac:dyDescent="0.25">
      <c r="F393" s="321"/>
      <c r="G393" s="45"/>
      <c r="H393" s="103"/>
      <c r="I393" s="110"/>
    </row>
    <row r="394" spans="6:9" ht="13.8" x14ac:dyDescent="0.25">
      <c r="F394" s="321"/>
      <c r="G394" s="45"/>
      <c r="H394" s="103"/>
      <c r="I394" s="110"/>
    </row>
    <row r="395" spans="6:9" ht="13.8" x14ac:dyDescent="0.25">
      <c r="F395" s="321"/>
      <c r="G395" s="45"/>
      <c r="H395" s="103"/>
      <c r="I395" s="110"/>
    </row>
    <row r="396" spans="6:9" ht="13.8" x14ac:dyDescent="0.25">
      <c r="F396" s="321"/>
      <c r="G396" s="45"/>
      <c r="H396" s="103"/>
      <c r="I396" s="110"/>
    </row>
    <row r="397" spans="6:9" ht="13.8" x14ac:dyDescent="0.25">
      <c r="F397" s="321"/>
      <c r="G397" s="45"/>
      <c r="H397" s="103"/>
      <c r="I397" s="110"/>
    </row>
    <row r="398" spans="6:9" ht="13.8" x14ac:dyDescent="0.25">
      <c r="F398" s="321"/>
      <c r="G398" s="45"/>
      <c r="H398" s="103"/>
      <c r="I398" s="110"/>
    </row>
    <row r="399" spans="6:9" ht="13.8" x14ac:dyDescent="0.25">
      <c r="F399" s="321"/>
      <c r="G399" s="45"/>
      <c r="H399" s="103"/>
      <c r="I399" s="110"/>
    </row>
    <row r="400" spans="6:9" ht="13.8" x14ac:dyDescent="0.25">
      <c r="F400" s="321"/>
      <c r="G400" s="45"/>
      <c r="H400" s="103"/>
      <c r="I400" s="110"/>
    </row>
    <row r="401" spans="6:9" ht="13.8" x14ac:dyDescent="0.25">
      <c r="F401" s="321"/>
      <c r="G401" s="45"/>
      <c r="H401" s="103"/>
      <c r="I401" s="110"/>
    </row>
    <row r="402" spans="6:9" ht="13.8" x14ac:dyDescent="0.25">
      <c r="F402" s="321"/>
      <c r="G402" s="45"/>
      <c r="H402" s="103"/>
      <c r="I402" s="110"/>
    </row>
    <row r="403" spans="6:9" ht="13.8" x14ac:dyDescent="0.25">
      <c r="F403" s="321"/>
      <c r="G403" s="45"/>
      <c r="H403" s="103"/>
      <c r="I403" s="110"/>
    </row>
    <row r="404" spans="6:9" ht="13.8" x14ac:dyDescent="0.25">
      <c r="F404" s="321"/>
      <c r="G404" s="45"/>
      <c r="H404" s="103"/>
      <c r="I404" s="110"/>
    </row>
    <row r="405" spans="6:9" ht="13.8" x14ac:dyDescent="0.25">
      <c r="F405" s="321"/>
      <c r="G405" s="45"/>
      <c r="H405" s="103"/>
      <c r="I405" s="110"/>
    </row>
    <row r="406" spans="6:9" ht="13.8" x14ac:dyDescent="0.25">
      <c r="F406" s="321"/>
      <c r="G406" s="45"/>
      <c r="H406" s="103"/>
      <c r="I406" s="110"/>
    </row>
    <row r="407" spans="6:9" ht="13.8" x14ac:dyDescent="0.25">
      <c r="F407" s="321"/>
      <c r="G407" s="45"/>
      <c r="H407" s="103"/>
      <c r="I407" s="110"/>
    </row>
    <row r="408" spans="6:9" ht="13.8" x14ac:dyDescent="0.25">
      <c r="F408" s="321"/>
      <c r="G408" s="45"/>
      <c r="H408" s="103"/>
      <c r="I408" s="110"/>
    </row>
    <row r="409" spans="6:9" ht="13.8" x14ac:dyDescent="0.25">
      <c r="F409" s="321"/>
      <c r="G409" s="45"/>
      <c r="H409" s="103"/>
      <c r="I409" s="110"/>
    </row>
    <row r="410" spans="6:9" ht="13.8" x14ac:dyDescent="0.25">
      <c r="F410" s="321"/>
      <c r="G410" s="45"/>
      <c r="H410" s="103"/>
      <c r="I410" s="110"/>
    </row>
    <row r="411" spans="6:9" ht="13.8" x14ac:dyDescent="0.25">
      <c r="F411" s="321"/>
      <c r="G411" s="45"/>
      <c r="H411" s="103"/>
      <c r="I411" s="110"/>
    </row>
    <row r="412" spans="6:9" ht="13.8" x14ac:dyDescent="0.25">
      <c r="F412" s="321"/>
      <c r="G412" s="45"/>
      <c r="H412" s="103"/>
      <c r="I412" s="110"/>
    </row>
    <row r="413" spans="6:9" ht="13.8" x14ac:dyDescent="0.25">
      <c r="F413" s="321"/>
      <c r="G413" s="45"/>
      <c r="H413" s="103"/>
      <c r="I413" s="110"/>
    </row>
    <row r="414" spans="6:9" ht="13.8" x14ac:dyDescent="0.25">
      <c r="F414" s="321"/>
      <c r="G414" s="45"/>
      <c r="H414" s="103"/>
      <c r="I414" s="110"/>
    </row>
    <row r="415" spans="6:9" ht="13.8" x14ac:dyDescent="0.25">
      <c r="F415" s="321"/>
      <c r="G415" s="45"/>
      <c r="H415" s="103"/>
      <c r="I415" s="110"/>
    </row>
    <row r="416" spans="6:9" ht="13.8" x14ac:dyDescent="0.25">
      <c r="F416" s="321"/>
      <c r="G416" s="45"/>
      <c r="H416" s="103"/>
      <c r="I416" s="110"/>
    </row>
    <row r="417" spans="6:9" ht="13.8" x14ac:dyDescent="0.25">
      <c r="F417" s="321"/>
      <c r="G417" s="45"/>
      <c r="H417" s="103"/>
      <c r="I417" s="110"/>
    </row>
    <row r="418" spans="6:9" ht="13.8" x14ac:dyDescent="0.25">
      <c r="F418" s="321"/>
      <c r="G418" s="45"/>
      <c r="H418" s="103"/>
      <c r="I418" s="110"/>
    </row>
    <row r="419" spans="6:9" ht="13.8" x14ac:dyDescent="0.25">
      <c r="F419" s="321"/>
      <c r="G419" s="45"/>
      <c r="H419" s="103"/>
      <c r="I419" s="110"/>
    </row>
    <row r="420" spans="6:9" ht="13.8" x14ac:dyDescent="0.25">
      <c r="F420" s="321"/>
      <c r="G420" s="45"/>
      <c r="H420" s="103"/>
      <c r="I420" s="110"/>
    </row>
    <row r="421" spans="6:9" ht="13.8" x14ac:dyDescent="0.25">
      <c r="F421" s="321"/>
      <c r="G421" s="45"/>
      <c r="H421" s="103"/>
      <c r="I421" s="110"/>
    </row>
    <row r="422" spans="6:9" ht="13.8" x14ac:dyDescent="0.25">
      <c r="F422" s="321"/>
      <c r="G422" s="45"/>
      <c r="H422" s="103"/>
      <c r="I422" s="110"/>
    </row>
    <row r="423" spans="6:9" ht="13.8" x14ac:dyDescent="0.25">
      <c r="F423" s="321"/>
      <c r="G423" s="45"/>
      <c r="H423" s="103"/>
      <c r="I423" s="110"/>
    </row>
    <row r="424" spans="6:9" ht="13.8" x14ac:dyDescent="0.25">
      <c r="F424" s="321"/>
      <c r="G424" s="45"/>
      <c r="H424" s="103"/>
      <c r="I424" s="110"/>
    </row>
    <row r="425" spans="6:9" ht="13.8" x14ac:dyDescent="0.25">
      <c r="F425" s="321"/>
      <c r="G425" s="45"/>
      <c r="H425" s="103"/>
      <c r="I425" s="110"/>
    </row>
    <row r="426" spans="6:9" ht="13.8" x14ac:dyDescent="0.25">
      <c r="F426" s="321"/>
      <c r="G426" s="45"/>
      <c r="H426" s="103"/>
      <c r="I426" s="110"/>
    </row>
    <row r="427" spans="6:9" ht="13.8" x14ac:dyDescent="0.25">
      <c r="F427" s="321"/>
      <c r="G427" s="45"/>
      <c r="H427" s="103"/>
      <c r="I427" s="110"/>
    </row>
    <row r="428" spans="6:9" ht="13.8" x14ac:dyDescent="0.25">
      <c r="F428" s="321"/>
      <c r="G428" s="45"/>
      <c r="H428" s="103"/>
      <c r="I428" s="110"/>
    </row>
    <row r="429" spans="6:9" ht="13.8" x14ac:dyDescent="0.25">
      <c r="F429" s="321"/>
      <c r="G429" s="45"/>
      <c r="H429" s="103"/>
      <c r="I429" s="110"/>
    </row>
    <row r="430" spans="6:9" ht="13.8" x14ac:dyDescent="0.25">
      <c r="F430" s="321"/>
      <c r="G430" s="45"/>
      <c r="H430" s="103"/>
      <c r="I430" s="110"/>
    </row>
    <row r="431" spans="6:9" ht="13.8" x14ac:dyDescent="0.25">
      <c r="F431" s="321"/>
      <c r="G431" s="45"/>
      <c r="H431" s="103"/>
      <c r="I431" s="110"/>
    </row>
    <row r="432" spans="6:9" ht="13.8" x14ac:dyDescent="0.25">
      <c r="F432" s="321"/>
      <c r="G432" s="45"/>
      <c r="H432" s="103"/>
      <c r="I432" s="110"/>
    </row>
    <row r="433" spans="6:9" ht="13.8" x14ac:dyDescent="0.25">
      <c r="F433" s="321"/>
      <c r="G433" s="45"/>
      <c r="H433" s="103"/>
      <c r="I433" s="110"/>
    </row>
    <row r="434" spans="6:9" ht="13.8" x14ac:dyDescent="0.25">
      <c r="F434" s="321"/>
      <c r="G434" s="45"/>
      <c r="H434" s="103"/>
      <c r="I434" s="110"/>
    </row>
    <row r="435" spans="6:9" ht="13.8" x14ac:dyDescent="0.25">
      <c r="F435" s="321"/>
      <c r="G435" s="45"/>
      <c r="H435" s="103"/>
      <c r="I435" s="110"/>
    </row>
    <row r="436" spans="6:9" ht="13.8" x14ac:dyDescent="0.25">
      <c r="F436" s="321"/>
      <c r="G436" s="45"/>
      <c r="H436" s="103"/>
      <c r="I436" s="110"/>
    </row>
    <row r="437" spans="6:9" ht="13.8" x14ac:dyDescent="0.25">
      <c r="F437" s="321"/>
      <c r="G437" s="45"/>
      <c r="H437" s="103"/>
      <c r="I437" s="110"/>
    </row>
    <row r="438" spans="6:9" ht="13.8" x14ac:dyDescent="0.25">
      <c r="F438" s="321"/>
      <c r="G438" s="45"/>
      <c r="H438" s="103"/>
      <c r="I438" s="110"/>
    </row>
    <row r="439" spans="6:9" ht="13.8" x14ac:dyDescent="0.25">
      <c r="F439" s="321"/>
      <c r="G439" s="45"/>
      <c r="H439" s="103"/>
      <c r="I439" s="110"/>
    </row>
    <row r="440" spans="6:9" ht="13.8" x14ac:dyDescent="0.25">
      <c r="F440" s="321"/>
      <c r="G440" s="45"/>
      <c r="H440" s="103"/>
      <c r="I440" s="110"/>
    </row>
    <row r="441" spans="6:9" ht="13.8" x14ac:dyDescent="0.25">
      <c r="F441" s="321"/>
      <c r="G441" s="45"/>
      <c r="H441" s="103"/>
      <c r="I441" s="110"/>
    </row>
    <row r="442" spans="6:9" ht="13.8" x14ac:dyDescent="0.25">
      <c r="F442" s="321"/>
      <c r="G442" s="45"/>
      <c r="H442" s="103"/>
      <c r="I442" s="110"/>
    </row>
    <row r="443" spans="6:9" ht="13.8" x14ac:dyDescent="0.25">
      <c r="F443" s="321"/>
      <c r="G443" s="45"/>
      <c r="H443" s="103"/>
      <c r="I443" s="110"/>
    </row>
    <row r="444" spans="6:9" ht="13.8" x14ac:dyDescent="0.25">
      <c r="F444" s="321"/>
      <c r="G444" s="45"/>
      <c r="H444" s="103"/>
      <c r="I444" s="110"/>
    </row>
    <row r="445" spans="6:9" ht="13.8" x14ac:dyDescent="0.25">
      <c r="F445" s="321"/>
      <c r="G445" s="45"/>
      <c r="H445" s="103"/>
      <c r="I445" s="110"/>
    </row>
    <row r="446" spans="6:9" ht="13.8" x14ac:dyDescent="0.25">
      <c r="F446" s="321"/>
      <c r="G446" s="45"/>
      <c r="H446" s="103"/>
      <c r="I446" s="110"/>
    </row>
    <row r="447" spans="6:9" ht="13.8" x14ac:dyDescent="0.25">
      <c r="F447" s="321"/>
      <c r="G447" s="45"/>
      <c r="H447" s="103"/>
      <c r="I447" s="110"/>
    </row>
    <row r="448" spans="6:9" ht="13.8" x14ac:dyDescent="0.25">
      <c r="F448" s="321"/>
      <c r="G448" s="45"/>
      <c r="H448" s="103"/>
      <c r="I448" s="110"/>
    </row>
    <row r="449" spans="6:9" ht="13.8" x14ac:dyDescent="0.25">
      <c r="F449" s="321"/>
      <c r="G449" s="45"/>
      <c r="H449" s="103"/>
      <c r="I449" s="110"/>
    </row>
    <row r="450" spans="6:9" ht="13.8" x14ac:dyDescent="0.25">
      <c r="F450" s="321"/>
      <c r="G450" s="45"/>
      <c r="H450" s="103"/>
      <c r="I450" s="110"/>
    </row>
    <row r="451" spans="6:9" ht="13.8" x14ac:dyDescent="0.25">
      <c r="F451" s="321"/>
      <c r="G451" s="45"/>
      <c r="H451" s="103"/>
      <c r="I451" s="110"/>
    </row>
    <row r="452" spans="6:9" ht="13.8" x14ac:dyDescent="0.25">
      <c r="F452" s="321"/>
      <c r="G452" s="45"/>
      <c r="H452" s="103"/>
      <c r="I452" s="110"/>
    </row>
    <row r="453" spans="6:9" ht="13.8" x14ac:dyDescent="0.25">
      <c r="F453" s="321"/>
      <c r="G453" s="45"/>
      <c r="H453" s="103"/>
      <c r="I453" s="110"/>
    </row>
    <row r="454" spans="6:9" ht="13.8" x14ac:dyDescent="0.25">
      <c r="F454" s="321"/>
      <c r="G454" s="45"/>
      <c r="H454" s="103"/>
      <c r="I454" s="110"/>
    </row>
    <row r="455" spans="6:9" ht="13.8" x14ac:dyDescent="0.25">
      <c r="F455" s="321"/>
      <c r="G455" s="45"/>
      <c r="H455" s="103"/>
      <c r="I455" s="110"/>
    </row>
    <row r="456" spans="6:9" ht="13.8" x14ac:dyDescent="0.25">
      <c r="F456" s="321"/>
      <c r="G456" s="45"/>
      <c r="H456" s="103"/>
      <c r="I456" s="110"/>
    </row>
    <row r="457" spans="6:9" ht="13.8" x14ac:dyDescent="0.25">
      <c r="F457" s="321"/>
      <c r="G457" s="45"/>
      <c r="H457" s="103"/>
      <c r="I457" s="110"/>
    </row>
    <row r="458" spans="6:9" ht="13.8" x14ac:dyDescent="0.25">
      <c r="F458" s="321"/>
      <c r="G458" s="45"/>
      <c r="H458" s="103"/>
      <c r="I458" s="110"/>
    </row>
    <row r="459" spans="6:9" ht="13.8" x14ac:dyDescent="0.25">
      <c r="F459" s="321"/>
      <c r="G459" s="45"/>
      <c r="H459" s="103"/>
      <c r="I459" s="110"/>
    </row>
    <row r="460" spans="6:9" ht="13.8" x14ac:dyDescent="0.25">
      <c r="F460" s="321"/>
      <c r="G460" s="45"/>
      <c r="H460" s="103"/>
      <c r="I460" s="110"/>
    </row>
    <row r="461" spans="6:9" ht="13.8" x14ac:dyDescent="0.25">
      <c r="F461" s="321"/>
      <c r="G461" s="45"/>
      <c r="H461" s="103"/>
      <c r="I461" s="110"/>
    </row>
    <row r="462" spans="6:9" ht="13.8" x14ac:dyDescent="0.25">
      <c r="F462" s="321"/>
      <c r="G462" s="45"/>
      <c r="H462" s="103"/>
      <c r="I462" s="110"/>
    </row>
    <row r="463" spans="6:9" ht="13.8" x14ac:dyDescent="0.25">
      <c r="F463" s="321"/>
      <c r="G463" s="45"/>
      <c r="H463" s="103"/>
      <c r="I463" s="110"/>
    </row>
    <row r="464" spans="6:9" ht="13.8" x14ac:dyDescent="0.25">
      <c r="F464" s="321"/>
      <c r="G464" s="45"/>
      <c r="H464" s="103"/>
      <c r="I464" s="110"/>
    </row>
    <row r="465" spans="6:9" ht="13.8" x14ac:dyDescent="0.25">
      <c r="F465" s="321"/>
      <c r="G465" s="45"/>
      <c r="H465" s="103"/>
      <c r="I465" s="110"/>
    </row>
    <row r="466" spans="6:9" ht="13.8" x14ac:dyDescent="0.25">
      <c r="F466" s="321"/>
      <c r="G466" s="45"/>
      <c r="H466" s="103"/>
      <c r="I466" s="110"/>
    </row>
    <row r="467" spans="6:9" ht="13.8" x14ac:dyDescent="0.25">
      <c r="F467" s="321"/>
      <c r="G467" s="45"/>
      <c r="H467" s="103"/>
      <c r="I467" s="110"/>
    </row>
    <row r="468" spans="6:9" ht="13.8" x14ac:dyDescent="0.25">
      <c r="F468" s="321"/>
      <c r="G468" s="45"/>
      <c r="H468" s="103"/>
      <c r="I468" s="110"/>
    </row>
    <row r="469" spans="6:9" ht="13.8" x14ac:dyDescent="0.25">
      <c r="F469" s="321"/>
      <c r="G469" s="45"/>
      <c r="H469" s="103"/>
      <c r="I469" s="110"/>
    </row>
    <row r="470" spans="6:9" ht="13.8" x14ac:dyDescent="0.25">
      <c r="F470" s="321"/>
      <c r="G470" s="45"/>
      <c r="H470" s="103"/>
      <c r="I470" s="110"/>
    </row>
    <row r="471" spans="6:9" ht="13.8" x14ac:dyDescent="0.25">
      <c r="F471" s="321"/>
      <c r="G471" s="45"/>
      <c r="H471" s="103"/>
      <c r="I471" s="110"/>
    </row>
    <row r="472" spans="6:9" ht="13.8" x14ac:dyDescent="0.25">
      <c r="F472" s="321"/>
      <c r="G472" s="45"/>
      <c r="H472" s="103"/>
      <c r="I472" s="110"/>
    </row>
    <row r="473" spans="6:9" ht="13.8" x14ac:dyDescent="0.25">
      <c r="F473" s="321"/>
      <c r="G473" s="45"/>
      <c r="H473" s="103"/>
      <c r="I473" s="110"/>
    </row>
    <row r="474" spans="6:9" ht="13.8" x14ac:dyDescent="0.25">
      <c r="F474" s="321"/>
      <c r="G474" s="45"/>
      <c r="H474" s="103"/>
      <c r="I474" s="110"/>
    </row>
    <row r="475" spans="6:9" ht="13.8" x14ac:dyDescent="0.25">
      <c r="F475" s="321"/>
      <c r="G475" s="45"/>
      <c r="H475" s="103"/>
      <c r="I475" s="110"/>
    </row>
    <row r="476" spans="6:9" ht="13.8" x14ac:dyDescent="0.25">
      <c r="F476" s="321"/>
      <c r="G476" s="45"/>
      <c r="H476" s="103"/>
      <c r="I476" s="110"/>
    </row>
    <row r="477" spans="6:9" ht="13.8" x14ac:dyDescent="0.25">
      <c r="F477" s="321"/>
      <c r="G477" s="45"/>
      <c r="H477" s="103"/>
      <c r="I477" s="110"/>
    </row>
    <row r="478" spans="6:9" ht="13.8" x14ac:dyDescent="0.25">
      <c r="F478" s="321"/>
      <c r="G478" s="45"/>
      <c r="H478" s="103"/>
      <c r="I478" s="110"/>
    </row>
    <row r="479" spans="6:9" ht="13.8" x14ac:dyDescent="0.25">
      <c r="F479" s="321"/>
      <c r="G479" s="45"/>
      <c r="H479" s="103"/>
      <c r="I479" s="110"/>
    </row>
    <row r="480" spans="6:9" ht="13.8" x14ac:dyDescent="0.25">
      <c r="F480" s="321"/>
      <c r="G480" s="45"/>
      <c r="H480" s="103"/>
      <c r="I480" s="110"/>
    </row>
    <row r="481" spans="6:9" ht="13.8" x14ac:dyDescent="0.25">
      <c r="F481" s="321"/>
      <c r="G481" s="45"/>
      <c r="H481" s="103"/>
      <c r="I481" s="110"/>
    </row>
    <row r="482" spans="6:9" ht="13.8" x14ac:dyDescent="0.25">
      <c r="F482" s="321"/>
      <c r="G482" s="45"/>
      <c r="H482" s="103"/>
      <c r="I482" s="110"/>
    </row>
    <row r="483" spans="6:9" ht="13.8" x14ac:dyDescent="0.25">
      <c r="F483" s="321"/>
      <c r="G483" s="45"/>
      <c r="H483" s="103"/>
      <c r="I483" s="110"/>
    </row>
    <row r="484" spans="6:9" ht="13.8" x14ac:dyDescent="0.25">
      <c r="F484" s="321"/>
      <c r="G484" s="45"/>
      <c r="H484" s="103"/>
      <c r="I484" s="110"/>
    </row>
    <row r="485" spans="6:9" ht="13.8" x14ac:dyDescent="0.25">
      <c r="F485" s="321"/>
      <c r="G485" s="45"/>
      <c r="H485" s="103"/>
      <c r="I485" s="110"/>
    </row>
    <row r="486" spans="6:9" ht="13.8" x14ac:dyDescent="0.25">
      <c r="F486" s="321"/>
      <c r="G486" s="45"/>
      <c r="H486" s="103"/>
      <c r="I486" s="110"/>
    </row>
    <row r="487" spans="6:9" ht="13.8" x14ac:dyDescent="0.25">
      <c r="F487" s="321"/>
      <c r="G487" s="45"/>
      <c r="H487" s="103"/>
      <c r="I487" s="110"/>
    </row>
    <row r="488" spans="6:9" ht="13.8" x14ac:dyDescent="0.25">
      <c r="F488" s="321"/>
      <c r="G488" s="45"/>
      <c r="H488" s="103"/>
      <c r="I488" s="110"/>
    </row>
    <row r="489" spans="6:9" ht="13.8" x14ac:dyDescent="0.25">
      <c r="F489" s="321"/>
      <c r="G489" s="45"/>
      <c r="H489" s="103"/>
      <c r="I489" s="110"/>
    </row>
    <row r="490" spans="6:9" ht="13.8" x14ac:dyDescent="0.25">
      <c r="F490" s="321"/>
      <c r="G490" s="45"/>
      <c r="H490" s="103"/>
      <c r="I490" s="110"/>
    </row>
    <row r="491" spans="6:9" ht="13.8" x14ac:dyDescent="0.25">
      <c r="F491" s="321"/>
      <c r="G491" s="45"/>
      <c r="H491" s="103"/>
      <c r="I491" s="110"/>
    </row>
    <row r="492" spans="6:9" ht="13.8" x14ac:dyDescent="0.25">
      <c r="F492" s="321"/>
      <c r="G492" s="45"/>
      <c r="H492" s="103"/>
      <c r="I492" s="110"/>
    </row>
    <row r="493" spans="6:9" ht="13.8" x14ac:dyDescent="0.25">
      <c r="F493" s="321"/>
      <c r="G493" s="45"/>
      <c r="H493" s="103"/>
      <c r="I493" s="110"/>
    </row>
    <row r="494" spans="6:9" ht="13.8" x14ac:dyDescent="0.25">
      <c r="F494" s="321"/>
      <c r="G494" s="45"/>
      <c r="H494" s="103"/>
      <c r="I494" s="110"/>
    </row>
    <row r="495" spans="6:9" ht="13.8" x14ac:dyDescent="0.25">
      <c r="F495" s="321"/>
      <c r="G495" s="45"/>
      <c r="H495" s="103"/>
      <c r="I495" s="110"/>
    </row>
    <row r="496" spans="6:9" ht="13.8" x14ac:dyDescent="0.25">
      <c r="F496" s="321"/>
      <c r="G496" s="45"/>
      <c r="H496" s="103"/>
      <c r="I496" s="110"/>
    </row>
    <row r="497" spans="6:9" ht="13.8" x14ac:dyDescent="0.25">
      <c r="F497" s="321"/>
      <c r="G497" s="45"/>
      <c r="H497" s="103"/>
      <c r="I497" s="110"/>
    </row>
    <row r="498" spans="6:9" ht="13.8" x14ac:dyDescent="0.25">
      <c r="F498" s="321"/>
      <c r="G498" s="45"/>
      <c r="H498" s="103"/>
      <c r="I498" s="110"/>
    </row>
    <row r="499" spans="6:9" ht="13.8" x14ac:dyDescent="0.25">
      <c r="F499" s="321"/>
      <c r="G499" s="45"/>
      <c r="H499" s="103"/>
      <c r="I499" s="110"/>
    </row>
    <row r="500" spans="6:9" ht="13.8" x14ac:dyDescent="0.25">
      <c r="F500" s="321"/>
      <c r="G500" s="45"/>
      <c r="H500" s="103"/>
      <c r="I500" s="110"/>
    </row>
    <row r="501" spans="6:9" ht="13.8" x14ac:dyDescent="0.25">
      <c r="F501" s="321"/>
      <c r="G501" s="45"/>
      <c r="H501" s="103"/>
      <c r="I501" s="110"/>
    </row>
    <row r="502" spans="6:9" ht="13.8" x14ac:dyDescent="0.25">
      <c r="F502" s="321"/>
      <c r="G502" s="45"/>
      <c r="H502" s="103"/>
      <c r="I502" s="110"/>
    </row>
    <row r="503" spans="6:9" ht="13.8" x14ac:dyDescent="0.25">
      <c r="F503" s="321"/>
      <c r="G503" s="45"/>
      <c r="H503" s="103"/>
      <c r="I503" s="110"/>
    </row>
    <row r="504" spans="6:9" ht="13.8" x14ac:dyDescent="0.25">
      <c r="F504" s="321"/>
      <c r="G504" s="45"/>
      <c r="H504" s="103"/>
      <c r="I504" s="110"/>
    </row>
    <row r="505" spans="6:9" ht="13.8" x14ac:dyDescent="0.25">
      <c r="F505" s="321"/>
      <c r="G505" s="45"/>
      <c r="H505" s="103"/>
      <c r="I505" s="110"/>
    </row>
    <row r="506" spans="6:9" ht="13.8" x14ac:dyDescent="0.25">
      <c r="F506" s="321"/>
      <c r="G506" s="45"/>
      <c r="H506" s="103"/>
      <c r="I506" s="110"/>
    </row>
    <row r="507" spans="6:9" ht="13.8" x14ac:dyDescent="0.25">
      <c r="F507" s="321"/>
      <c r="G507" s="45"/>
      <c r="H507" s="103"/>
      <c r="I507" s="110"/>
    </row>
    <row r="508" spans="6:9" ht="13.8" x14ac:dyDescent="0.25">
      <c r="F508" s="321"/>
      <c r="G508" s="45"/>
      <c r="H508" s="103"/>
      <c r="I508" s="110"/>
    </row>
    <row r="509" spans="6:9" ht="13.8" x14ac:dyDescent="0.25">
      <c r="F509" s="321"/>
      <c r="G509" s="45"/>
      <c r="H509" s="103"/>
      <c r="I509" s="110"/>
    </row>
    <row r="510" spans="6:9" ht="13.8" x14ac:dyDescent="0.25">
      <c r="F510" s="321"/>
      <c r="G510" s="45"/>
      <c r="H510" s="103"/>
      <c r="I510" s="110"/>
    </row>
    <row r="511" spans="6:9" ht="13.8" x14ac:dyDescent="0.25">
      <c r="F511" s="321"/>
      <c r="G511" s="45"/>
      <c r="H511" s="103"/>
      <c r="I511" s="110"/>
    </row>
    <row r="512" spans="6:9" ht="13.8" x14ac:dyDescent="0.25">
      <c r="F512" s="321"/>
      <c r="G512" s="45"/>
      <c r="H512" s="103"/>
      <c r="I512" s="110"/>
    </row>
    <row r="513" spans="6:9" ht="13.8" x14ac:dyDescent="0.25">
      <c r="F513" s="321"/>
      <c r="G513" s="45"/>
      <c r="H513" s="103"/>
      <c r="I513" s="110"/>
    </row>
    <row r="514" spans="6:9" ht="13.8" x14ac:dyDescent="0.25">
      <c r="F514" s="321"/>
      <c r="G514" s="45"/>
      <c r="H514" s="103"/>
      <c r="I514" s="110"/>
    </row>
    <row r="515" spans="6:9" ht="13.8" x14ac:dyDescent="0.25">
      <c r="F515" s="321"/>
      <c r="G515" s="45"/>
      <c r="H515" s="103"/>
      <c r="I515" s="110"/>
    </row>
    <row r="516" spans="6:9" ht="13.8" x14ac:dyDescent="0.25">
      <c r="F516" s="321"/>
      <c r="G516" s="45"/>
      <c r="H516" s="103"/>
      <c r="I516" s="110"/>
    </row>
    <row r="517" spans="6:9" ht="13.8" x14ac:dyDescent="0.25">
      <c r="F517" s="321"/>
      <c r="G517" s="45"/>
      <c r="H517" s="103"/>
      <c r="I517" s="110"/>
    </row>
    <row r="518" spans="6:9" ht="13.8" x14ac:dyDescent="0.25">
      <c r="F518" s="321"/>
      <c r="G518" s="45"/>
      <c r="H518" s="103"/>
      <c r="I518" s="110"/>
    </row>
    <row r="519" spans="6:9" ht="13.8" x14ac:dyDescent="0.25">
      <c r="F519" s="321"/>
      <c r="G519" s="45"/>
      <c r="H519" s="103"/>
      <c r="I519" s="110"/>
    </row>
    <row r="520" spans="6:9" ht="13.8" x14ac:dyDescent="0.25">
      <c r="F520" s="321"/>
      <c r="G520" s="45"/>
      <c r="H520" s="103"/>
      <c r="I520" s="110"/>
    </row>
    <row r="521" spans="6:9" ht="13.8" x14ac:dyDescent="0.25">
      <c r="F521" s="321"/>
      <c r="G521" s="45"/>
      <c r="H521" s="103"/>
      <c r="I521" s="110"/>
    </row>
    <row r="522" spans="6:9" ht="13.8" x14ac:dyDescent="0.25">
      <c r="F522" s="321"/>
      <c r="G522" s="45"/>
      <c r="H522" s="103"/>
      <c r="I522" s="110"/>
    </row>
    <row r="523" spans="6:9" ht="13.8" x14ac:dyDescent="0.25">
      <c r="F523" s="321"/>
      <c r="G523" s="45"/>
      <c r="H523" s="103"/>
      <c r="I523" s="110"/>
    </row>
    <row r="524" spans="6:9" ht="13.8" x14ac:dyDescent="0.25">
      <c r="F524" s="321"/>
      <c r="G524" s="45"/>
      <c r="H524" s="103"/>
      <c r="I524" s="110"/>
    </row>
    <row r="525" spans="6:9" ht="13.8" x14ac:dyDescent="0.25">
      <c r="F525" s="321"/>
      <c r="G525" s="45"/>
      <c r="H525" s="103"/>
      <c r="I525" s="110"/>
    </row>
    <row r="526" spans="6:9" ht="13.8" x14ac:dyDescent="0.25">
      <c r="F526" s="321"/>
      <c r="G526" s="45"/>
      <c r="H526" s="103"/>
      <c r="I526" s="110"/>
    </row>
    <row r="527" spans="6:9" ht="13.8" x14ac:dyDescent="0.25">
      <c r="F527" s="321"/>
      <c r="G527" s="45"/>
      <c r="H527" s="103"/>
      <c r="I527" s="110"/>
    </row>
    <row r="528" spans="6:9" ht="13.8" x14ac:dyDescent="0.25">
      <c r="F528" s="321"/>
      <c r="G528" s="45"/>
      <c r="H528" s="103"/>
      <c r="I528" s="110"/>
    </row>
    <row r="529" spans="6:9" ht="13.8" x14ac:dyDescent="0.25">
      <c r="F529" s="321"/>
      <c r="G529" s="45"/>
      <c r="H529" s="103"/>
      <c r="I529" s="110"/>
    </row>
    <row r="530" spans="6:9" ht="13.8" x14ac:dyDescent="0.25">
      <c r="F530" s="321"/>
      <c r="G530" s="45"/>
      <c r="H530" s="103"/>
      <c r="I530" s="110"/>
    </row>
    <row r="531" spans="6:9" ht="13.8" x14ac:dyDescent="0.25">
      <c r="F531" s="321"/>
      <c r="G531" s="45"/>
      <c r="H531" s="103"/>
      <c r="I531" s="110"/>
    </row>
    <row r="532" spans="6:9" ht="13.8" x14ac:dyDescent="0.25">
      <c r="F532" s="321"/>
      <c r="G532" s="45"/>
      <c r="H532" s="103"/>
      <c r="I532" s="110"/>
    </row>
    <row r="533" spans="6:9" ht="13.8" x14ac:dyDescent="0.25">
      <c r="F533" s="321"/>
      <c r="G533" s="45"/>
      <c r="H533" s="103"/>
      <c r="I533" s="110"/>
    </row>
    <row r="534" spans="6:9" ht="13.8" x14ac:dyDescent="0.25">
      <c r="F534" s="321"/>
      <c r="G534" s="45"/>
      <c r="H534" s="103"/>
      <c r="I534" s="110"/>
    </row>
    <row r="535" spans="6:9" ht="13.8" x14ac:dyDescent="0.25">
      <c r="F535" s="321"/>
      <c r="G535" s="45"/>
      <c r="H535" s="103"/>
      <c r="I535" s="110"/>
    </row>
    <row r="536" spans="6:9" ht="13.8" x14ac:dyDescent="0.25">
      <c r="F536" s="321"/>
      <c r="G536" s="45"/>
      <c r="H536" s="103"/>
      <c r="I536" s="110"/>
    </row>
    <row r="537" spans="6:9" ht="13.8" x14ac:dyDescent="0.25">
      <c r="F537" s="321"/>
      <c r="G537" s="45"/>
      <c r="H537" s="103"/>
      <c r="I537" s="110"/>
    </row>
    <row r="538" spans="6:9" ht="13.8" x14ac:dyDescent="0.25">
      <c r="F538" s="321"/>
      <c r="G538" s="45"/>
      <c r="H538" s="103"/>
      <c r="I538" s="110"/>
    </row>
    <row r="539" spans="6:9" ht="13.8" x14ac:dyDescent="0.25">
      <c r="F539" s="321"/>
      <c r="G539" s="45"/>
      <c r="H539" s="103"/>
      <c r="I539" s="110"/>
    </row>
    <row r="540" spans="6:9" ht="13.8" x14ac:dyDescent="0.25">
      <c r="F540" s="321"/>
      <c r="G540" s="45"/>
      <c r="H540" s="103"/>
      <c r="I540" s="110"/>
    </row>
    <row r="541" spans="6:9" ht="13.8" x14ac:dyDescent="0.25">
      <c r="F541" s="321"/>
      <c r="G541" s="45"/>
      <c r="H541" s="103"/>
      <c r="I541" s="110"/>
    </row>
    <row r="542" spans="6:9" ht="13.8" x14ac:dyDescent="0.25">
      <c r="F542" s="321"/>
      <c r="G542" s="45"/>
      <c r="H542" s="103"/>
      <c r="I542" s="110"/>
    </row>
    <row r="543" spans="6:9" ht="13.8" x14ac:dyDescent="0.25">
      <c r="F543" s="321"/>
      <c r="G543" s="45"/>
      <c r="H543" s="103"/>
      <c r="I543" s="110"/>
    </row>
    <row r="544" spans="6:9" ht="13.8" x14ac:dyDescent="0.25">
      <c r="F544" s="321"/>
      <c r="G544" s="45"/>
      <c r="H544" s="103"/>
      <c r="I544" s="110"/>
    </row>
    <row r="545" spans="6:9" ht="13.8" x14ac:dyDescent="0.25">
      <c r="F545" s="321"/>
      <c r="G545" s="45"/>
      <c r="H545" s="103"/>
      <c r="I545" s="110"/>
    </row>
    <row r="546" spans="6:9" ht="13.8" x14ac:dyDescent="0.25">
      <c r="F546" s="321"/>
      <c r="G546" s="45"/>
      <c r="H546" s="103"/>
      <c r="I546" s="110"/>
    </row>
    <row r="547" spans="6:9" ht="13.8" x14ac:dyDescent="0.25">
      <c r="F547" s="321"/>
      <c r="G547" s="45"/>
      <c r="H547" s="103"/>
      <c r="I547" s="110"/>
    </row>
    <row r="548" spans="6:9" ht="13.8" x14ac:dyDescent="0.25">
      <c r="F548" s="321"/>
      <c r="G548" s="45"/>
      <c r="H548" s="103"/>
      <c r="I548" s="110"/>
    </row>
    <row r="549" spans="6:9" ht="13.8" x14ac:dyDescent="0.25">
      <c r="F549" s="321"/>
      <c r="G549" s="45"/>
      <c r="H549" s="103"/>
      <c r="I549" s="110"/>
    </row>
    <row r="550" spans="6:9" ht="13.8" x14ac:dyDescent="0.25">
      <c r="F550" s="321"/>
      <c r="G550" s="45"/>
      <c r="H550" s="103"/>
      <c r="I550" s="110"/>
    </row>
    <row r="551" spans="6:9" ht="13.8" x14ac:dyDescent="0.25">
      <c r="F551" s="321"/>
      <c r="G551" s="45"/>
      <c r="H551" s="103"/>
      <c r="I551" s="110"/>
    </row>
    <row r="552" spans="6:9" ht="13.8" x14ac:dyDescent="0.25">
      <c r="F552" s="321"/>
      <c r="G552" s="45"/>
      <c r="H552" s="103"/>
      <c r="I552" s="110"/>
    </row>
    <row r="553" spans="6:9" ht="13.8" x14ac:dyDescent="0.25">
      <c r="F553" s="321"/>
      <c r="G553" s="45"/>
      <c r="H553" s="103"/>
      <c r="I553" s="110"/>
    </row>
    <row r="554" spans="6:9" ht="13.8" x14ac:dyDescent="0.25">
      <c r="F554" s="321"/>
      <c r="G554" s="45"/>
      <c r="H554" s="103"/>
      <c r="I554" s="110"/>
    </row>
    <row r="555" spans="6:9" ht="13.8" x14ac:dyDescent="0.25">
      <c r="F555" s="321"/>
      <c r="G555" s="45"/>
      <c r="H555" s="103"/>
      <c r="I555" s="110"/>
    </row>
    <row r="556" spans="6:9" ht="13.8" x14ac:dyDescent="0.25">
      <c r="F556" s="321"/>
      <c r="G556" s="45"/>
      <c r="H556" s="103"/>
      <c r="I556" s="110"/>
    </row>
    <row r="557" spans="6:9" ht="13.8" x14ac:dyDescent="0.25">
      <c r="F557" s="321"/>
      <c r="G557" s="45"/>
      <c r="H557" s="103"/>
      <c r="I557" s="110"/>
    </row>
    <row r="558" spans="6:9" ht="13.8" x14ac:dyDescent="0.25">
      <c r="F558" s="321"/>
      <c r="G558" s="45"/>
      <c r="H558" s="103"/>
      <c r="I558" s="110"/>
    </row>
    <row r="559" spans="6:9" ht="13.8" x14ac:dyDescent="0.25">
      <c r="F559" s="321"/>
      <c r="G559" s="45"/>
      <c r="H559" s="103"/>
      <c r="I559" s="110"/>
    </row>
    <row r="560" spans="6:9" ht="13.8" x14ac:dyDescent="0.25">
      <c r="F560" s="321"/>
      <c r="G560" s="45"/>
      <c r="H560" s="103"/>
      <c r="I560" s="110"/>
    </row>
    <row r="561" spans="6:9" ht="13.8" x14ac:dyDescent="0.25">
      <c r="F561" s="321"/>
      <c r="G561" s="45"/>
      <c r="H561" s="103"/>
      <c r="I561" s="110"/>
    </row>
    <row r="562" spans="6:9" ht="13.8" x14ac:dyDescent="0.25">
      <c r="F562" s="321"/>
      <c r="G562" s="45"/>
      <c r="H562" s="103"/>
      <c r="I562" s="110"/>
    </row>
    <row r="563" spans="6:9" ht="13.8" x14ac:dyDescent="0.25">
      <c r="F563" s="321"/>
      <c r="G563" s="45"/>
      <c r="H563" s="103"/>
      <c r="I563" s="110"/>
    </row>
    <row r="564" spans="6:9" ht="13.8" x14ac:dyDescent="0.25">
      <c r="F564" s="321"/>
      <c r="G564" s="45"/>
      <c r="H564" s="103"/>
      <c r="I564" s="110"/>
    </row>
    <row r="565" spans="6:9" ht="13.8" x14ac:dyDescent="0.25">
      <c r="F565" s="321"/>
      <c r="G565" s="45"/>
      <c r="H565" s="103"/>
      <c r="I565" s="110"/>
    </row>
    <row r="566" spans="6:9" ht="13.8" x14ac:dyDescent="0.25">
      <c r="F566" s="321"/>
      <c r="G566" s="45"/>
      <c r="H566" s="103"/>
      <c r="I566" s="110"/>
    </row>
    <row r="567" spans="6:9" ht="13.8" x14ac:dyDescent="0.25">
      <c r="F567" s="321"/>
      <c r="G567" s="45"/>
      <c r="H567" s="103"/>
      <c r="I567" s="110"/>
    </row>
    <row r="568" spans="6:9" ht="13.8" x14ac:dyDescent="0.25">
      <c r="F568" s="321"/>
      <c r="G568" s="45"/>
      <c r="H568" s="103"/>
      <c r="I568" s="110"/>
    </row>
    <row r="569" spans="6:9" ht="13.8" x14ac:dyDescent="0.25">
      <c r="F569" s="321"/>
      <c r="G569" s="45"/>
      <c r="H569" s="103"/>
      <c r="I569" s="110"/>
    </row>
    <row r="570" spans="6:9" ht="13.8" x14ac:dyDescent="0.25">
      <c r="F570" s="321"/>
      <c r="G570" s="45"/>
      <c r="H570" s="103"/>
      <c r="I570" s="110"/>
    </row>
    <row r="571" spans="6:9" ht="13.8" x14ac:dyDescent="0.25">
      <c r="F571" s="321"/>
      <c r="G571" s="45"/>
      <c r="H571" s="103"/>
      <c r="I571" s="110"/>
    </row>
    <row r="572" spans="6:9" ht="13.8" x14ac:dyDescent="0.25">
      <c r="F572" s="321"/>
      <c r="G572" s="45"/>
      <c r="H572" s="103"/>
      <c r="I572" s="110"/>
    </row>
    <row r="573" spans="6:9" ht="13.8" x14ac:dyDescent="0.25">
      <c r="F573" s="321"/>
      <c r="G573" s="45"/>
      <c r="H573" s="103"/>
      <c r="I573" s="110"/>
    </row>
    <row r="574" spans="6:9" ht="13.8" x14ac:dyDescent="0.25">
      <c r="F574" s="321"/>
      <c r="G574" s="45"/>
      <c r="H574" s="103"/>
      <c r="I574" s="110"/>
    </row>
    <row r="575" spans="6:9" ht="13.8" x14ac:dyDescent="0.25">
      <c r="F575" s="321"/>
      <c r="G575" s="45"/>
      <c r="H575" s="103"/>
      <c r="I575" s="110"/>
    </row>
    <row r="576" spans="6:9" ht="13.8" x14ac:dyDescent="0.25">
      <c r="F576" s="321"/>
      <c r="G576" s="45"/>
      <c r="H576" s="103"/>
      <c r="I576" s="110"/>
    </row>
    <row r="577" spans="6:9" ht="13.8" x14ac:dyDescent="0.25">
      <c r="F577" s="321"/>
      <c r="G577" s="45"/>
      <c r="H577" s="103"/>
      <c r="I577" s="110"/>
    </row>
    <row r="578" spans="6:9" ht="13.8" x14ac:dyDescent="0.25">
      <c r="F578" s="321"/>
      <c r="G578" s="45"/>
      <c r="H578" s="103"/>
      <c r="I578" s="110"/>
    </row>
    <row r="579" spans="6:9" ht="13.8" x14ac:dyDescent="0.25">
      <c r="F579" s="321"/>
      <c r="G579" s="45"/>
      <c r="H579" s="103"/>
      <c r="I579" s="110"/>
    </row>
    <row r="580" spans="6:9" ht="13.8" x14ac:dyDescent="0.25">
      <c r="F580" s="321"/>
      <c r="G580" s="45"/>
      <c r="H580" s="103"/>
      <c r="I580" s="110"/>
    </row>
    <row r="581" spans="6:9" ht="13.8" x14ac:dyDescent="0.25">
      <c r="F581" s="321"/>
      <c r="G581" s="45"/>
      <c r="H581" s="103"/>
      <c r="I581" s="110"/>
    </row>
    <row r="582" spans="6:9" ht="13.8" x14ac:dyDescent="0.25">
      <c r="F582" s="321"/>
      <c r="G582" s="45"/>
      <c r="H582" s="103"/>
      <c r="I582" s="110"/>
    </row>
    <row r="583" spans="6:9" ht="13.8" x14ac:dyDescent="0.25">
      <c r="F583" s="321"/>
      <c r="G583" s="45"/>
      <c r="H583" s="103"/>
      <c r="I583" s="110"/>
    </row>
    <row r="584" spans="6:9" ht="13.8" x14ac:dyDescent="0.25">
      <c r="F584" s="321"/>
      <c r="G584" s="45"/>
      <c r="H584" s="103"/>
      <c r="I584" s="110"/>
    </row>
    <row r="585" spans="6:9" ht="13.8" x14ac:dyDescent="0.25">
      <c r="F585" s="321"/>
      <c r="G585" s="45"/>
      <c r="H585" s="103"/>
      <c r="I585" s="110"/>
    </row>
    <row r="586" spans="6:9" ht="13.8" x14ac:dyDescent="0.25">
      <c r="F586" s="321"/>
      <c r="G586" s="45"/>
      <c r="H586" s="103"/>
      <c r="I586" s="110"/>
    </row>
    <row r="587" spans="6:9" ht="13.8" x14ac:dyDescent="0.25">
      <c r="F587" s="321"/>
      <c r="G587" s="45"/>
      <c r="H587" s="103"/>
      <c r="I587" s="110"/>
    </row>
    <row r="588" spans="6:9" ht="13.8" x14ac:dyDescent="0.25">
      <c r="F588" s="321"/>
      <c r="G588" s="45"/>
      <c r="H588" s="103"/>
      <c r="I588" s="110"/>
    </row>
    <row r="589" spans="6:9" ht="13.8" x14ac:dyDescent="0.25">
      <c r="F589" s="321"/>
      <c r="G589" s="45"/>
      <c r="H589" s="103"/>
      <c r="I589" s="110"/>
    </row>
    <row r="590" spans="6:9" ht="13.8" x14ac:dyDescent="0.25">
      <c r="F590" s="321"/>
      <c r="G590" s="45"/>
      <c r="H590" s="103"/>
      <c r="I590" s="110"/>
    </row>
    <row r="591" spans="6:9" ht="13.8" x14ac:dyDescent="0.25">
      <c r="F591" s="321"/>
      <c r="G591" s="45"/>
      <c r="H591" s="103"/>
      <c r="I591" s="110"/>
    </row>
    <row r="592" spans="6:9" ht="13.8" x14ac:dyDescent="0.25">
      <c r="F592" s="321"/>
      <c r="G592" s="45"/>
      <c r="H592" s="103"/>
      <c r="I592" s="110"/>
    </row>
    <row r="593" spans="6:9" ht="13.8" x14ac:dyDescent="0.25">
      <c r="F593" s="321"/>
      <c r="G593" s="45"/>
      <c r="H593" s="103"/>
      <c r="I593" s="110"/>
    </row>
    <row r="594" spans="6:9" ht="13.8" x14ac:dyDescent="0.25">
      <c r="F594" s="321"/>
      <c r="G594" s="45"/>
      <c r="H594" s="103"/>
      <c r="I594" s="110"/>
    </row>
    <row r="595" spans="6:9" ht="13.8" x14ac:dyDescent="0.25">
      <c r="F595" s="321"/>
      <c r="G595" s="45"/>
      <c r="H595" s="103"/>
      <c r="I595" s="110"/>
    </row>
    <row r="596" spans="6:9" ht="13.8" x14ac:dyDescent="0.25">
      <c r="F596" s="321"/>
      <c r="G596" s="45"/>
      <c r="H596" s="103"/>
      <c r="I596" s="110"/>
    </row>
    <row r="597" spans="6:9" ht="13.8" x14ac:dyDescent="0.25">
      <c r="F597" s="321"/>
      <c r="G597" s="45"/>
      <c r="H597" s="103"/>
      <c r="I597" s="110"/>
    </row>
    <row r="598" spans="6:9" ht="13.8" x14ac:dyDescent="0.25">
      <c r="F598" s="321"/>
      <c r="G598" s="45"/>
      <c r="H598" s="103"/>
      <c r="I598" s="110"/>
    </row>
    <row r="599" spans="6:9" ht="13.8" x14ac:dyDescent="0.25">
      <c r="F599" s="321"/>
      <c r="G599" s="45"/>
      <c r="H599" s="103"/>
      <c r="I599" s="110"/>
    </row>
    <row r="600" spans="6:9" ht="13.8" x14ac:dyDescent="0.25">
      <c r="F600" s="321"/>
      <c r="G600" s="45"/>
      <c r="H600" s="103"/>
      <c r="I600" s="110"/>
    </row>
    <row r="601" spans="6:9" ht="13.8" x14ac:dyDescent="0.25">
      <c r="F601" s="321"/>
      <c r="G601" s="45"/>
      <c r="H601" s="103"/>
      <c r="I601" s="110"/>
    </row>
    <row r="602" spans="6:9" ht="13.8" x14ac:dyDescent="0.25">
      <c r="F602" s="321"/>
      <c r="G602" s="45"/>
      <c r="H602" s="103"/>
      <c r="I602" s="110"/>
    </row>
    <row r="603" spans="6:9" ht="13.8" x14ac:dyDescent="0.25">
      <c r="F603" s="321"/>
      <c r="G603" s="45"/>
      <c r="H603" s="103"/>
      <c r="I603" s="110"/>
    </row>
    <row r="604" spans="6:9" ht="13.8" x14ac:dyDescent="0.25">
      <c r="F604" s="321"/>
      <c r="G604" s="45"/>
      <c r="H604" s="103"/>
      <c r="I604" s="110"/>
    </row>
    <row r="605" spans="6:9" ht="13.8" x14ac:dyDescent="0.25">
      <c r="F605" s="321"/>
      <c r="G605" s="45"/>
      <c r="H605" s="103"/>
      <c r="I605" s="110"/>
    </row>
    <row r="606" spans="6:9" ht="13.8" x14ac:dyDescent="0.25">
      <c r="F606" s="321"/>
      <c r="G606" s="45"/>
      <c r="H606" s="103"/>
      <c r="I606" s="110"/>
    </row>
    <row r="607" spans="6:9" ht="13.8" x14ac:dyDescent="0.25">
      <c r="F607" s="321"/>
      <c r="G607" s="45"/>
      <c r="H607" s="103"/>
      <c r="I607" s="110"/>
    </row>
    <row r="608" spans="6:9" ht="13.8" x14ac:dyDescent="0.25">
      <c r="F608" s="321"/>
      <c r="G608" s="45"/>
      <c r="H608" s="103"/>
      <c r="I608" s="110"/>
    </row>
    <row r="609" spans="6:9" ht="13.8" x14ac:dyDescent="0.25">
      <c r="F609" s="321"/>
      <c r="G609" s="45"/>
      <c r="H609" s="103"/>
      <c r="I609" s="110"/>
    </row>
    <row r="610" spans="6:9" ht="13.8" x14ac:dyDescent="0.25">
      <c r="F610" s="321"/>
      <c r="G610" s="45"/>
      <c r="H610" s="103"/>
      <c r="I610" s="110"/>
    </row>
    <row r="611" spans="6:9" ht="13.8" x14ac:dyDescent="0.25">
      <c r="F611" s="321"/>
      <c r="G611" s="45"/>
      <c r="H611" s="103"/>
      <c r="I611" s="110"/>
    </row>
    <row r="612" spans="6:9" ht="13.8" x14ac:dyDescent="0.25">
      <c r="F612" s="321"/>
      <c r="G612" s="45"/>
      <c r="H612" s="103"/>
      <c r="I612" s="110"/>
    </row>
    <row r="613" spans="6:9" ht="13.8" x14ac:dyDescent="0.25">
      <c r="F613" s="321"/>
      <c r="G613" s="45"/>
      <c r="H613" s="103"/>
      <c r="I613" s="110"/>
    </row>
    <row r="614" spans="6:9" ht="13.8" x14ac:dyDescent="0.25">
      <c r="F614" s="321"/>
      <c r="G614" s="45"/>
      <c r="H614" s="103"/>
      <c r="I614" s="110"/>
    </row>
    <row r="615" spans="6:9" ht="13.8" x14ac:dyDescent="0.25">
      <c r="F615" s="321"/>
      <c r="G615" s="45"/>
      <c r="H615" s="103"/>
      <c r="I615" s="110"/>
    </row>
    <row r="616" spans="6:9" ht="13.8" x14ac:dyDescent="0.25">
      <c r="F616" s="321"/>
      <c r="G616" s="45"/>
      <c r="H616" s="103"/>
      <c r="I616" s="110"/>
    </row>
    <row r="617" spans="6:9" ht="13.8" x14ac:dyDescent="0.25">
      <c r="F617" s="321"/>
      <c r="G617" s="45"/>
      <c r="H617" s="103"/>
      <c r="I617" s="110"/>
    </row>
    <row r="618" spans="6:9" ht="13.8" x14ac:dyDescent="0.25">
      <c r="F618" s="321"/>
      <c r="G618" s="45"/>
      <c r="H618" s="103"/>
      <c r="I618" s="110"/>
    </row>
    <row r="619" spans="6:9" ht="13.8" x14ac:dyDescent="0.25">
      <c r="F619" s="321"/>
      <c r="G619" s="45"/>
      <c r="H619" s="103"/>
      <c r="I619" s="110"/>
    </row>
    <row r="620" spans="6:9" ht="13.8" x14ac:dyDescent="0.25">
      <c r="F620" s="321"/>
      <c r="G620" s="45"/>
      <c r="H620" s="103"/>
      <c r="I620" s="110"/>
    </row>
    <row r="621" spans="6:9" ht="13.8" x14ac:dyDescent="0.25">
      <c r="F621" s="321"/>
      <c r="G621" s="45"/>
      <c r="H621" s="103"/>
      <c r="I621" s="110"/>
    </row>
    <row r="622" spans="6:9" ht="13.8" x14ac:dyDescent="0.25">
      <c r="F622" s="321"/>
      <c r="G622" s="45"/>
      <c r="H622" s="103"/>
      <c r="I622" s="110"/>
    </row>
    <row r="623" spans="6:9" ht="13.8" x14ac:dyDescent="0.25">
      <c r="F623" s="321"/>
      <c r="G623" s="45"/>
      <c r="H623" s="103"/>
      <c r="I623" s="110"/>
    </row>
    <row r="624" spans="6:9" ht="13.8" x14ac:dyDescent="0.25">
      <c r="F624" s="321"/>
      <c r="G624" s="45"/>
      <c r="H624" s="103"/>
      <c r="I624" s="110"/>
    </row>
    <row r="625" spans="6:9" ht="13.8" x14ac:dyDescent="0.25">
      <c r="F625" s="321"/>
      <c r="G625" s="45"/>
      <c r="H625" s="103"/>
      <c r="I625" s="110"/>
    </row>
    <row r="626" spans="6:9" ht="13.8" x14ac:dyDescent="0.25">
      <c r="F626" s="321"/>
      <c r="G626" s="45"/>
      <c r="H626" s="103"/>
      <c r="I626" s="110"/>
    </row>
    <row r="627" spans="6:9" ht="13.8" x14ac:dyDescent="0.25">
      <c r="F627" s="321"/>
      <c r="G627" s="45"/>
      <c r="H627" s="103"/>
      <c r="I627" s="110"/>
    </row>
    <row r="628" spans="6:9" ht="13.8" x14ac:dyDescent="0.25">
      <c r="F628" s="321"/>
      <c r="G628" s="45"/>
      <c r="H628" s="103"/>
      <c r="I628" s="110"/>
    </row>
    <row r="629" spans="6:9" ht="13.8" x14ac:dyDescent="0.25">
      <c r="F629" s="321"/>
      <c r="G629" s="45"/>
      <c r="H629" s="103"/>
      <c r="I629" s="110"/>
    </row>
    <row r="630" spans="6:9" ht="13.8" x14ac:dyDescent="0.25">
      <c r="F630" s="321"/>
      <c r="G630" s="45"/>
      <c r="H630" s="103"/>
      <c r="I630" s="110"/>
    </row>
    <row r="631" spans="6:9" ht="13.8" x14ac:dyDescent="0.25">
      <c r="F631" s="321"/>
      <c r="G631" s="45"/>
      <c r="H631" s="103"/>
      <c r="I631" s="110"/>
    </row>
    <row r="632" spans="6:9" ht="13.8" x14ac:dyDescent="0.25">
      <c r="F632" s="321"/>
      <c r="G632" s="45"/>
      <c r="H632" s="103"/>
      <c r="I632" s="110"/>
    </row>
    <row r="633" spans="6:9" ht="13.8" x14ac:dyDescent="0.25">
      <c r="F633" s="321"/>
      <c r="G633" s="45"/>
      <c r="H633" s="103"/>
      <c r="I633" s="110"/>
    </row>
    <row r="634" spans="6:9" ht="13.8" x14ac:dyDescent="0.25">
      <c r="F634" s="321"/>
      <c r="G634" s="45"/>
      <c r="H634" s="103"/>
      <c r="I634" s="110"/>
    </row>
    <row r="635" spans="6:9" ht="13.8" x14ac:dyDescent="0.25">
      <c r="F635" s="321"/>
      <c r="G635" s="45"/>
      <c r="H635" s="103"/>
      <c r="I635" s="110"/>
    </row>
    <row r="636" spans="6:9" ht="13.8" x14ac:dyDescent="0.25">
      <c r="F636" s="321"/>
      <c r="G636" s="45"/>
      <c r="H636" s="103"/>
      <c r="I636" s="110"/>
    </row>
    <row r="637" spans="6:9" ht="13.8" x14ac:dyDescent="0.25">
      <c r="F637" s="321"/>
      <c r="G637" s="45"/>
      <c r="H637" s="103"/>
      <c r="I637" s="110"/>
    </row>
    <row r="638" spans="6:9" ht="13.8" x14ac:dyDescent="0.25">
      <c r="F638" s="321"/>
      <c r="G638" s="45"/>
      <c r="H638" s="103"/>
      <c r="I638" s="110"/>
    </row>
    <row r="639" spans="6:9" ht="13.8" x14ac:dyDescent="0.25">
      <c r="F639" s="321"/>
      <c r="G639" s="45"/>
      <c r="H639" s="103"/>
      <c r="I639" s="110"/>
    </row>
    <row r="640" spans="6:9" ht="13.8" x14ac:dyDescent="0.25">
      <c r="F640" s="321"/>
      <c r="G640" s="45"/>
      <c r="H640" s="103"/>
      <c r="I640" s="110"/>
    </row>
    <row r="641" spans="6:9" ht="13.8" x14ac:dyDescent="0.25">
      <c r="F641" s="321"/>
      <c r="G641" s="45"/>
      <c r="H641" s="103"/>
      <c r="I641" s="110"/>
    </row>
    <row r="642" spans="6:9" ht="13.8" x14ac:dyDescent="0.25">
      <c r="F642" s="321"/>
      <c r="G642" s="45"/>
      <c r="H642" s="103"/>
      <c r="I642" s="110"/>
    </row>
    <row r="643" spans="6:9" ht="13.8" x14ac:dyDescent="0.25">
      <c r="F643" s="321"/>
      <c r="G643" s="45"/>
      <c r="H643" s="103"/>
      <c r="I643" s="110"/>
    </row>
    <row r="644" spans="6:9" ht="13.8" x14ac:dyDescent="0.25">
      <c r="F644" s="321"/>
      <c r="G644" s="45"/>
      <c r="H644" s="103"/>
      <c r="I644" s="110"/>
    </row>
    <row r="645" spans="6:9" ht="13.8" x14ac:dyDescent="0.25">
      <c r="F645" s="321"/>
      <c r="G645" s="45"/>
      <c r="H645" s="103"/>
      <c r="I645" s="110"/>
    </row>
    <row r="646" spans="6:9" ht="13.8" x14ac:dyDescent="0.25">
      <c r="F646" s="321"/>
      <c r="G646" s="45"/>
      <c r="H646" s="103"/>
      <c r="I646" s="110"/>
    </row>
    <row r="647" spans="6:9" ht="13.8" x14ac:dyDescent="0.25">
      <c r="F647" s="321"/>
      <c r="G647" s="45"/>
      <c r="H647" s="103"/>
      <c r="I647" s="110"/>
    </row>
    <row r="648" spans="6:9" ht="13.8" x14ac:dyDescent="0.25">
      <c r="F648" s="321"/>
      <c r="G648" s="45"/>
      <c r="H648" s="103"/>
      <c r="I648" s="110"/>
    </row>
    <row r="649" spans="6:9" ht="13.8" x14ac:dyDescent="0.25">
      <c r="F649" s="321"/>
      <c r="G649" s="45"/>
      <c r="H649" s="103"/>
      <c r="I649" s="110"/>
    </row>
    <row r="650" spans="6:9" ht="13.8" x14ac:dyDescent="0.25">
      <c r="F650" s="321"/>
      <c r="G650" s="45"/>
      <c r="H650" s="103"/>
      <c r="I650" s="110"/>
    </row>
    <row r="651" spans="6:9" ht="13.8" x14ac:dyDescent="0.25">
      <c r="F651" s="321"/>
      <c r="G651" s="45"/>
      <c r="H651" s="103"/>
      <c r="I651" s="110"/>
    </row>
    <row r="652" spans="6:9" ht="13.8" x14ac:dyDescent="0.25">
      <c r="F652" s="321"/>
      <c r="G652" s="45"/>
      <c r="H652" s="103"/>
      <c r="I652" s="110"/>
    </row>
    <row r="653" spans="6:9" ht="13.8" x14ac:dyDescent="0.25">
      <c r="F653" s="321"/>
      <c r="G653" s="45"/>
      <c r="H653" s="103"/>
      <c r="I653" s="110"/>
    </row>
    <row r="654" spans="6:9" ht="13.8" x14ac:dyDescent="0.25">
      <c r="F654" s="321"/>
      <c r="G654" s="45"/>
      <c r="H654" s="103"/>
      <c r="I654" s="110"/>
    </row>
    <row r="655" spans="6:9" ht="13.8" x14ac:dyDescent="0.25">
      <c r="F655" s="321"/>
      <c r="G655" s="45"/>
      <c r="H655" s="103"/>
      <c r="I655" s="110"/>
    </row>
    <row r="656" spans="6:9" ht="13.8" x14ac:dyDescent="0.25">
      <c r="F656" s="321"/>
      <c r="G656" s="45"/>
      <c r="H656" s="103"/>
      <c r="I656" s="110"/>
    </row>
    <row r="657" spans="6:9" ht="13.8" x14ac:dyDescent="0.25">
      <c r="F657" s="321"/>
      <c r="G657" s="45"/>
      <c r="H657" s="103"/>
      <c r="I657" s="110"/>
    </row>
    <row r="658" spans="6:9" ht="13.8" x14ac:dyDescent="0.25">
      <c r="F658" s="321"/>
      <c r="G658" s="45"/>
      <c r="H658" s="103"/>
      <c r="I658" s="110"/>
    </row>
    <row r="659" spans="6:9" ht="13.8" x14ac:dyDescent="0.25">
      <c r="F659" s="321"/>
      <c r="G659" s="45"/>
      <c r="H659" s="103"/>
      <c r="I659" s="110"/>
    </row>
    <row r="660" spans="6:9" ht="13.8" x14ac:dyDescent="0.25">
      <c r="F660" s="321"/>
      <c r="G660" s="45"/>
      <c r="H660" s="103"/>
      <c r="I660" s="110"/>
    </row>
    <row r="661" spans="6:9" ht="13.8" x14ac:dyDescent="0.25">
      <c r="F661" s="321"/>
      <c r="G661" s="45"/>
      <c r="H661" s="103"/>
      <c r="I661" s="110"/>
    </row>
    <row r="662" spans="6:9" ht="13.8" x14ac:dyDescent="0.25">
      <c r="F662" s="321"/>
      <c r="G662" s="45"/>
      <c r="H662" s="103"/>
      <c r="I662" s="110"/>
    </row>
    <row r="663" spans="6:9" ht="13.8" x14ac:dyDescent="0.25">
      <c r="F663" s="321"/>
      <c r="G663" s="45"/>
      <c r="H663" s="103"/>
      <c r="I663" s="110"/>
    </row>
    <row r="664" spans="6:9" ht="13.8" x14ac:dyDescent="0.25">
      <c r="F664" s="321"/>
      <c r="G664" s="45"/>
      <c r="H664" s="103"/>
      <c r="I664" s="110"/>
    </row>
    <row r="665" spans="6:9" ht="13.8" x14ac:dyDescent="0.25">
      <c r="F665" s="321"/>
      <c r="G665" s="45"/>
      <c r="H665" s="103"/>
      <c r="I665" s="110"/>
    </row>
    <row r="666" spans="6:9" ht="13.8" x14ac:dyDescent="0.25">
      <c r="F666" s="321"/>
      <c r="G666" s="45"/>
      <c r="H666" s="103"/>
      <c r="I666" s="110"/>
    </row>
    <row r="667" spans="6:9" ht="13.8" x14ac:dyDescent="0.25">
      <c r="F667" s="321"/>
      <c r="G667" s="45"/>
      <c r="H667" s="103"/>
      <c r="I667" s="110"/>
    </row>
    <row r="668" spans="6:9" ht="13.8" x14ac:dyDescent="0.25">
      <c r="F668" s="321"/>
      <c r="G668" s="45"/>
      <c r="H668" s="103"/>
      <c r="I668" s="110"/>
    </row>
    <row r="669" spans="6:9" ht="13.8" x14ac:dyDescent="0.25">
      <c r="F669" s="321"/>
      <c r="G669" s="45"/>
      <c r="H669" s="103"/>
      <c r="I669" s="110"/>
    </row>
    <row r="670" spans="6:9" ht="13.8" x14ac:dyDescent="0.25">
      <c r="F670" s="321"/>
      <c r="G670" s="45"/>
      <c r="H670" s="103"/>
      <c r="I670" s="110"/>
    </row>
    <row r="671" spans="6:9" ht="13.8" x14ac:dyDescent="0.25">
      <c r="F671" s="321"/>
      <c r="G671" s="45"/>
      <c r="H671" s="103"/>
      <c r="I671" s="110"/>
    </row>
    <row r="672" spans="6:9" ht="13.8" x14ac:dyDescent="0.25">
      <c r="F672" s="321"/>
      <c r="G672" s="45"/>
      <c r="H672" s="103"/>
      <c r="I672" s="110"/>
    </row>
    <row r="673" spans="6:9" ht="13.8" x14ac:dyDescent="0.25">
      <c r="F673" s="321"/>
      <c r="G673" s="45"/>
      <c r="H673" s="103"/>
      <c r="I673" s="110"/>
    </row>
    <row r="674" spans="6:9" ht="13.8" x14ac:dyDescent="0.25">
      <c r="F674" s="321"/>
      <c r="G674" s="45"/>
      <c r="H674" s="103"/>
      <c r="I674" s="110"/>
    </row>
    <row r="675" spans="6:9" ht="13.8" x14ac:dyDescent="0.25">
      <c r="F675" s="321"/>
      <c r="G675" s="45"/>
      <c r="H675" s="103"/>
      <c r="I675" s="110"/>
    </row>
    <row r="676" spans="6:9" ht="13.8" x14ac:dyDescent="0.25">
      <c r="F676" s="321"/>
      <c r="G676" s="45"/>
      <c r="H676" s="103"/>
      <c r="I676" s="110"/>
    </row>
    <row r="677" spans="6:9" ht="13.8" x14ac:dyDescent="0.25">
      <c r="F677" s="321"/>
      <c r="G677" s="45"/>
      <c r="H677" s="103"/>
      <c r="I677" s="110"/>
    </row>
    <row r="678" spans="6:9" ht="13.8" x14ac:dyDescent="0.25">
      <c r="F678" s="321"/>
      <c r="G678" s="45"/>
      <c r="H678" s="103"/>
      <c r="I678" s="110"/>
    </row>
    <row r="679" spans="6:9" ht="13.8" x14ac:dyDescent="0.25">
      <c r="F679" s="321"/>
      <c r="G679" s="45"/>
      <c r="H679" s="103"/>
      <c r="I679" s="110"/>
    </row>
    <row r="680" spans="6:9" ht="13.8" x14ac:dyDescent="0.25">
      <c r="F680" s="321"/>
      <c r="G680" s="45"/>
      <c r="H680" s="103"/>
      <c r="I680" s="110"/>
    </row>
    <row r="681" spans="6:9" ht="13.8" x14ac:dyDescent="0.25">
      <c r="F681" s="321"/>
      <c r="G681" s="45"/>
      <c r="H681" s="103"/>
      <c r="I681" s="110"/>
    </row>
    <row r="682" spans="6:9" ht="13.8" x14ac:dyDescent="0.25">
      <c r="F682" s="321"/>
      <c r="G682" s="45"/>
      <c r="H682" s="103"/>
      <c r="I682" s="110"/>
    </row>
    <row r="683" spans="6:9" ht="13.8" x14ac:dyDescent="0.25">
      <c r="F683" s="321"/>
      <c r="G683" s="45"/>
      <c r="H683" s="103"/>
      <c r="I683" s="110"/>
    </row>
    <row r="684" spans="6:9" ht="13.8" x14ac:dyDescent="0.25">
      <c r="F684" s="321"/>
      <c r="G684" s="45"/>
      <c r="H684" s="103"/>
      <c r="I684" s="110"/>
    </row>
    <row r="685" spans="6:9" ht="13.8" x14ac:dyDescent="0.25">
      <c r="F685" s="321"/>
      <c r="G685" s="45"/>
      <c r="H685" s="103"/>
      <c r="I685" s="110"/>
    </row>
    <row r="686" spans="6:9" ht="13.8" x14ac:dyDescent="0.25">
      <c r="F686" s="321"/>
      <c r="G686" s="45"/>
      <c r="H686" s="103"/>
      <c r="I686" s="110"/>
    </row>
    <row r="687" spans="6:9" ht="13.8" x14ac:dyDescent="0.25">
      <c r="F687" s="321"/>
      <c r="G687" s="45"/>
      <c r="H687" s="103"/>
      <c r="I687" s="110"/>
    </row>
    <row r="688" spans="6:9" ht="13.8" x14ac:dyDescent="0.25">
      <c r="F688" s="321"/>
      <c r="G688" s="45"/>
      <c r="H688" s="103"/>
      <c r="I688" s="110"/>
    </row>
    <row r="689" spans="6:9" ht="13.8" x14ac:dyDescent="0.25">
      <c r="F689" s="321"/>
      <c r="G689" s="45"/>
      <c r="H689" s="103"/>
      <c r="I689" s="110"/>
    </row>
    <row r="690" spans="6:9" ht="13.8" x14ac:dyDescent="0.25">
      <c r="F690" s="321"/>
      <c r="G690" s="45"/>
      <c r="H690" s="103"/>
      <c r="I690" s="110"/>
    </row>
    <row r="691" spans="6:9" ht="13.8" x14ac:dyDescent="0.25">
      <c r="F691" s="321"/>
      <c r="G691" s="45"/>
      <c r="H691" s="103"/>
      <c r="I691" s="110"/>
    </row>
    <row r="692" spans="6:9" ht="13.8" x14ac:dyDescent="0.25">
      <c r="F692" s="321"/>
      <c r="G692" s="45"/>
      <c r="H692" s="103"/>
      <c r="I692" s="110"/>
    </row>
    <row r="693" spans="6:9" ht="13.8" x14ac:dyDescent="0.25">
      <c r="F693" s="321"/>
      <c r="G693" s="45"/>
      <c r="H693" s="103"/>
      <c r="I693" s="110"/>
    </row>
    <row r="694" spans="6:9" ht="13.8" x14ac:dyDescent="0.25">
      <c r="F694" s="321"/>
      <c r="G694" s="45"/>
      <c r="H694" s="103"/>
      <c r="I694" s="110"/>
    </row>
    <row r="695" spans="6:9" ht="13.8" x14ac:dyDescent="0.25">
      <c r="F695" s="321"/>
      <c r="G695" s="45"/>
      <c r="H695" s="103"/>
      <c r="I695" s="110"/>
    </row>
    <row r="696" spans="6:9" ht="13.8" x14ac:dyDescent="0.25">
      <c r="F696" s="321"/>
      <c r="G696" s="45"/>
      <c r="H696" s="103"/>
      <c r="I696" s="110"/>
    </row>
    <row r="697" spans="6:9" ht="13.8" x14ac:dyDescent="0.25">
      <c r="F697" s="321"/>
      <c r="G697" s="45"/>
      <c r="H697" s="103"/>
      <c r="I697" s="110"/>
    </row>
    <row r="698" spans="6:9" ht="13.8" x14ac:dyDescent="0.25">
      <c r="F698" s="321"/>
      <c r="G698" s="45"/>
      <c r="H698" s="103"/>
      <c r="I698" s="110"/>
    </row>
    <row r="699" spans="6:9" ht="13.8" x14ac:dyDescent="0.25">
      <c r="F699" s="321"/>
      <c r="G699" s="45"/>
      <c r="H699" s="103"/>
      <c r="I699" s="110"/>
    </row>
    <row r="700" spans="6:9" ht="13.8" x14ac:dyDescent="0.25">
      <c r="F700" s="321"/>
      <c r="G700" s="45"/>
      <c r="H700" s="103"/>
      <c r="I700" s="110"/>
    </row>
    <row r="701" spans="6:9" ht="13.8" x14ac:dyDescent="0.25">
      <c r="F701" s="321"/>
      <c r="G701" s="45"/>
      <c r="H701" s="103"/>
      <c r="I701" s="110"/>
    </row>
    <row r="702" spans="6:9" ht="13.8" x14ac:dyDescent="0.25">
      <c r="F702" s="321"/>
      <c r="G702" s="45"/>
      <c r="H702" s="103"/>
      <c r="I702" s="110"/>
    </row>
    <row r="703" spans="6:9" ht="13.8" x14ac:dyDescent="0.25">
      <c r="F703" s="321"/>
      <c r="G703" s="45"/>
      <c r="H703" s="103"/>
      <c r="I703" s="110"/>
    </row>
    <row r="704" spans="6:9" ht="13.8" x14ac:dyDescent="0.25">
      <c r="F704" s="321"/>
      <c r="G704" s="45"/>
      <c r="H704" s="103"/>
      <c r="I704" s="110"/>
    </row>
    <row r="705" spans="6:9" ht="13.8" x14ac:dyDescent="0.25">
      <c r="F705" s="321"/>
      <c r="G705" s="45"/>
      <c r="H705" s="103"/>
      <c r="I705" s="110"/>
    </row>
    <row r="706" spans="6:9" ht="13.8" x14ac:dyDescent="0.25">
      <c r="F706" s="321"/>
      <c r="G706" s="45"/>
      <c r="H706" s="103"/>
      <c r="I706" s="110"/>
    </row>
    <row r="707" spans="6:9" ht="13.8" x14ac:dyDescent="0.25">
      <c r="F707" s="321"/>
      <c r="G707" s="45"/>
      <c r="H707" s="103"/>
      <c r="I707" s="110"/>
    </row>
    <row r="708" spans="6:9" ht="13.8" x14ac:dyDescent="0.25">
      <c r="F708" s="321"/>
      <c r="G708" s="45"/>
      <c r="H708" s="103"/>
      <c r="I708" s="110"/>
    </row>
    <row r="709" spans="6:9" ht="13.8" x14ac:dyDescent="0.25">
      <c r="F709" s="321"/>
      <c r="G709" s="45"/>
      <c r="H709" s="103"/>
      <c r="I709" s="110"/>
    </row>
    <row r="710" spans="6:9" ht="13.8" x14ac:dyDescent="0.25">
      <c r="F710" s="321"/>
      <c r="G710" s="45"/>
      <c r="H710" s="103"/>
      <c r="I710" s="110"/>
    </row>
    <row r="711" spans="6:9" ht="13.8" x14ac:dyDescent="0.25">
      <c r="F711" s="321"/>
      <c r="G711" s="45"/>
      <c r="H711" s="103"/>
      <c r="I711" s="110"/>
    </row>
    <row r="712" spans="6:9" ht="13.8" x14ac:dyDescent="0.25">
      <c r="F712" s="321"/>
      <c r="G712" s="45"/>
      <c r="H712" s="103"/>
      <c r="I712" s="110"/>
    </row>
    <row r="713" spans="6:9" ht="13.8" x14ac:dyDescent="0.25">
      <c r="F713" s="321"/>
      <c r="G713" s="45"/>
      <c r="H713" s="103"/>
      <c r="I713" s="110"/>
    </row>
    <row r="714" spans="6:9" ht="13.8" x14ac:dyDescent="0.25">
      <c r="F714" s="321"/>
      <c r="G714" s="45"/>
      <c r="H714" s="103"/>
      <c r="I714" s="110"/>
    </row>
    <row r="715" spans="6:9" ht="13.8" x14ac:dyDescent="0.25">
      <c r="F715" s="321"/>
      <c r="G715" s="45"/>
      <c r="H715" s="103"/>
      <c r="I715" s="110"/>
    </row>
    <row r="716" spans="6:9" ht="13.8" x14ac:dyDescent="0.25">
      <c r="F716" s="321"/>
      <c r="G716" s="45"/>
      <c r="H716" s="103"/>
      <c r="I716" s="110"/>
    </row>
    <row r="717" spans="6:9" ht="13.8" x14ac:dyDescent="0.25">
      <c r="F717" s="321"/>
      <c r="G717" s="45"/>
      <c r="H717" s="103"/>
      <c r="I717" s="110"/>
    </row>
    <row r="718" spans="6:9" ht="13.8" x14ac:dyDescent="0.25">
      <c r="F718" s="321"/>
      <c r="G718" s="45"/>
      <c r="H718" s="103"/>
      <c r="I718" s="110"/>
    </row>
    <row r="719" spans="6:9" ht="13.8" x14ac:dyDescent="0.25">
      <c r="F719" s="321"/>
      <c r="G719" s="45"/>
      <c r="H719" s="103"/>
      <c r="I719" s="110"/>
    </row>
    <row r="720" spans="6:9" ht="13.8" x14ac:dyDescent="0.25">
      <c r="F720" s="321"/>
      <c r="G720" s="45"/>
      <c r="H720" s="103"/>
      <c r="I720" s="110"/>
    </row>
    <row r="721" spans="6:9" ht="13.8" x14ac:dyDescent="0.25">
      <c r="F721" s="321"/>
      <c r="G721" s="45"/>
      <c r="H721" s="103"/>
      <c r="I721" s="110"/>
    </row>
    <row r="722" spans="6:9" ht="13.8" x14ac:dyDescent="0.25">
      <c r="F722" s="321"/>
      <c r="G722" s="45"/>
      <c r="H722" s="103"/>
      <c r="I722" s="110"/>
    </row>
    <row r="723" spans="6:9" ht="13.8" x14ac:dyDescent="0.25">
      <c r="F723" s="321"/>
      <c r="G723" s="45"/>
      <c r="H723" s="103"/>
      <c r="I723" s="110"/>
    </row>
    <row r="724" spans="6:9" ht="13.8" x14ac:dyDescent="0.25">
      <c r="F724" s="321"/>
      <c r="G724" s="45"/>
      <c r="H724" s="103"/>
      <c r="I724" s="110"/>
    </row>
    <row r="725" spans="6:9" ht="13.8" x14ac:dyDescent="0.25">
      <c r="F725" s="321"/>
      <c r="G725" s="45"/>
      <c r="H725" s="103"/>
      <c r="I725" s="110"/>
    </row>
    <row r="726" spans="6:9" ht="13.8" x14ac:dyDescent="0.25">
      <c r="F726" s="321"/>
      <c r="G726" s="45"/>
      <c r="H726" s="103"/>
      <c r="I726" s="110"/>
    </row>
    <row r="727" spans="6:9" ht="13.8" x14ac:dyDescent="0.25">
      <c r="F727" s="321"/>
      <c r="G727" s="45"/>
      <c r="H727" s="103"/>
      <c r="I727" s="110"/>
    </row>
    <row r="728" spans="6:9" ht="13.8" x14ac:dyDescent="0.25">
      <c r="F728" s="321"/>
      <c r="G728" s="45"/>
      <c r="H728" s="103"/>
      <c r="I728" s="110"/>
    </row>
    <row r="729" spans="6:9" ht="13.8" x14ac:dyDescent="0.25">
      <c r="F729" s="321"/>
      <c r="G729" s="45"/>
      <c r="H729" s="103"/>
      <c r="I729" s="110"/>
    </row>
    <row r="730" spans="6:9" ht="13.8" x14ac:dyDescent="0.25">
      <c r="F730" s="321"/>
      <c r="G730" s="45"/>
      <c r="H730" s="103"/>
      <c r="I730" s="110"/>
    </row>
    <row r="731" spans="6:9" ht="13.8" x14ac:dyDescent="0.25">
      <c r="F731" s="321"/>
      <c r="G731" s="45"/>
      <c r="H731" s="103"/>
      <c r="I731" s="110"/>
    </row>
    <row r="732" spans="6:9" ht="13.8" x14ac:dyDescent="0.25">
      <c r="F732" s="321"/>
      <c r="G732" s="45"/>
      <c r="H732" s="103"/>
      <c r="I732" s="110"/>
    </row>
    <row r="733" spans="6:9" ht="13.8" x14ac:dyDescent="0.25">
      <c r="F733" s="321"/>
      <c r="G733" s="45"/>
      <c r="H733" s="103"/>
      <c r="I733" s="110"/>
    </row>
    <row r="734" spans="6:9" ht="13.8" x14ac:dyDescent="0.25">
      <c r="F734" s="321"/>
      <c r="G734" s="45"/>
      <c r="H734" s="103"/>
      <c r="I734" s="110"/>
    </row>
    <row r="735" spans="6:9" ht="13.8" x14ac:dyDescent="0.25">
      <c r="F735" s="321"/>
      <c r="G735" s="45"/>
      <c r="H735" s="103"/>
      <c r="I735" s="110"/>
    </row>
    <row r="736" spans="6:9" ht="13.8" x14ac:dyDescent="0.25">
      <c r="F736" s="321"/>
      <c r="G736" s="45"/>
      <c r="H736" s="103"/>
      <c r="I736" s="110"/>
    </row>
    <row r="737" spans="6:9" ht="13.8" x14ac:dyDescent="0.25">
      <c r="F737" s="321"/>
      <c r="G737" s="45"/>
      <c r="H737" s="103"/>
      <c r="I737" s="110"/>
    </row>
    <row r="738" spans="6:9" ht="13.8" x14ac:dyDescent="0.25">
      <c r="F738" s="321"/>
      <c r="G738" s="45"/>
      <c r="H738" s="103"/>
      <c r="I738" s="110"/>
    </row>
    <row r="739" spans="6:9" ht="13.8" x14ac:dyDescent="0.25">
      <c r="F739" s="321"/>
      <c r="G739" s="45"/>
      <c r="H739" s="103"/>
      <c r="I739" s="110"/>
    </row>
    <row r="740" spans="6:9" ht="13.8" x14ac:dyDescent="0.25">
      <c r="F740" s="321"/>
      <c r="G740" s="45"/>
      <c r="H740" s="103"/>
      <c r="I740" s="110"/>
    </row>
    <row r="741" spans="6:9" ht="13.8" x14ac:dyDescent="0.25">
      <c r="F741" s="321"/>
      <c r="G741" s="45"/>
      <c r="H741" s="103"/>
      <c r="I741" s="110"/>
    </row>
    <row r="742" spans="6:9" ht="13.8" x14ac:dyDescent="0.25">
      <c r="F742" s="321"/>
      <c r="G742" s="45"/>
      <c r="H742" s="103"/>
      <c r="I742" s="110"/>
    </row>
    <row r="743" spans="6:9" ht="13.8" x14ac:dyDescent="0.25">
      <c r="F743" s="321"/>
      <c r="G743" s="45"/>
      <c r="H743" s="103"/>
      <c r="I743" s="110"/>
    </row>
    <row r="744" spans="6:9" ht="13.8" x14ac:dyDescent="0.25">
      <c r="F744" s="321"/>
      <c r="G744" s="45"/>
      <c r="H744" s="103"/>
      <c r="I744" s="110"/>
    </row>
    <row r="745" spans="6:9" ht="13.8" x14ac:dyDescent="0.25">
      <c r="F745" s="321"/>
      <c r="G745" s="45"/>
      <c r="H745" s="103"/>
      <c r="I745" s="110"/>
    </row>
  </sheetData>
  <mergeCells count="17">
    <mergeCell ref="F139:H139"/>
    <mergeCell ref="F125:H125"/>
    <mergeCell ref="F118:H118"/>
    <mergeCell ref="F107:H107"/>
    <mergeCell ref="F93:H93"/>
    <mergeCell ref="F9:H9"/>
    <mergeCell ref="F11:H11"/>
    <mergeCell ref="F95:H95"/>
    <mergeCell ref="F59:H59"/>
    <mergeCell ref="F34:H34"/>
    <mergeCell ref="F27:H27"/>
    <mergeCell ref="F28:H28"/>
    <mergeCell ref="B2:I2"/>
    <mergeCell ref="B3:I3"/>
    <mergeCell ref="F5:H5"/>
    <mergeCell ref="F6:H6"/>
    <mergeCell ref="F7:H7"/>
  </mergeCells>
  <conditionalFormatting sqref="C148">
    <cfRule type="expression" dxfId="379" priority="2007" stopIfTrue="1">
      <formula>AND(#REF!&gt;0)</formula>
    </cfRule>
  </conditionalFormatting>
  <conditionalFormatting sqref="E14">
    <cfRule type="cellIs" dxfId="378" priority="790" stopIfTrue="1" operator="equal">
      <formula>"v1"</formula>
    </cfRule>
    <cfRule type="cellIs" dxfId="377" priority="792" stopIfTrue="1" operator="equal">
      <formula>"v3"</formula>
    </cfRule>
    <cfRule type="cellIs" dxfId="376" priority="791" stopIfTrue="1" operator="equal">
      <formula>"v2"</formula>
    </cfRule>
  </conditionalFormatting>
  <conditionalFormatting sqref="E17:E22">
    <cfRule type="cellIs" dxfId="375" priority="766" stopIfTrue="1" operator="equal">
      <formula>"v2"</formula>
    </cfRule>
    <cfRule type="cellIs" dxfId="374" priority="767" stopIfTrue="1" operator="equal">
      <formula>"v3"</formula>
    </cfRule>
    <cfRule type="cellIs" dxfId="373" priority="765" stopIfTrue="1" operator="equal">
      <formula>"v1"</formula>
    </cfRule>
  </conditionalFormatting>
  <conditionalFormatting sqref="E21">
    <cfRule type="cellIs" dxfId="372" priority="759" stopIfTrue="1" operator="equal">
      <formula>"v1"</formula>
    </cfRule>
    <cfRule type="cellIs" dxfId="371" priority="763" stopIfTrue="1" operator="equal">
      <formula>"v2"</formula>
    </cfRule>
    <cfRule type="cellIs" dxfId="370" priority="764" stopIfTrue="1" operator="equal">
      <formula>"v3"</formula>
    </cfRule>
    <cfRule type="cellIs" dxfId="369" priority="762" stopIfTrue="1" operator="equal">
      <formula>"v1"</formula>
    </cfRule>
    <cfRule type="cellIs" dxfId="368" priority="761" stopIfTrue="1" operator="equal">
      <formula>"v3"</formula>
    </cfRule>
    <cfRule type="cellIs" dxfId="367" priority="760" stopIfTrue="1" operator="equal">
      <formula>"v2"</formula>
    </cfRule>
  </conditionalFormatting>
  <conditionalFormatting sqref="E23:E24">
    <cfRule type="cellIs" dxfId="366" priority="755" stopIfTrue="1" operator="equal">
      <formula>"v3"</formula>
    </cfRule>
    <cfRule type="cellIs" dxfId="365" priority="753" stopIfTrue="1" operator="equal">
      <formula>"v1"</formula>
    </cfRule>
    <cfRule type="cellIs" dxfId="364" priority="754" stopIfTrue="1" operator="equal">
      <formula>"v2"</formula>
    </cfRule>
  </conditionalFormatting>
  <conditionalFormatting sqref="E30:E32">
    <cfRule type="cellIs" dxfId="363" priority="85" stopIfTrue="1" operator="equal">
      <formula>"v2"</formula>
    </cfRule>
    <cfRule type="cellIs" dxfId="362" priority="86" stopIfTrue="1" operator="equal">
      <formula>"v3"</formula>
    </cfRule>
    <cfRule type="cellIs" dxfId="361" priority="84" stopIfTrue="1" operator="equal">
      <formula>"v1"</formula>
    </cfRule>
  </conditionalFormatting>
  <conditionalFormatting sqref="E36:E47">
    <cfRule type="cellIs" dxfId="360" priority="652" stopIfTrue="1" operator="equal">
      <formula>"v2"</formula>
    </cfRule>
    <cfRule type="cellIs" dxfId="359" priority="653" stopIfTrue="1" operator="equal">
      <formula>"v3"</formula>
    </cfRule>
    <cfRule type="cellIs" dxfId="358" priority="651" stopIfTrue="1" operator="equal">
      <formula>"v1"</formula>
    </cfRule>
  </conditionalFormatting>
  <conditionalFormatting sqref="E39">
    <cfRule type="cellIs" dxfId="357" priority="648" stopIfTrue="1" operator="equal">
      <formula>"v1"</formula>
    </cfRule>
    <cfRule type="cellIs" dxfId="356" priority="649" stopIfTrue="1" operator="equal">
      <formula>"v2"</formula>
    </cfRule>
    <cfRule type="cellIs" dxfId="355" priority="650" stopIfTrue="1" operator="equal">
      <formula>"v3"</formula>
    </cfRule>
  </conditionalFormatting>
  <conditionalFormatting sqref="E48:E57">
    <cfRule type="cellIs" dxfId="354" priority="621" stopIfTrue="1" operator="equal">
      <formula>"v2"</formula>
    </cfRule>
    <cfRule type="cellIs" dxfId="353" priority="622" stopIfTrue="1" operator="equal">
      <formula>"v3"</formula>
    </cfRule>
    <cfRule type="cellIs" dxfId="352" priority="620" stopIfTrue="1" operator="equal">
      <formula>"v1"</formula>
    </cfRule>
  </conditionalFormatting>
  <conditionalFormatting sqref="E61:E75">
    <cfRule type="cellIs" dxfId="351" priority="583" stopIfTrue="1" operator="equal">
      <formula>"v3"</formula>
    </cfRule>
    <cfRule type="cellIs" dxfId="350" priority="582" stopIfTrue="1" operator="equal">
      <formula>"v2"</formula>
    </cfRule>
    <cfRule type="cellIs" dxfId="349" priority="581" stopIfTrue="1" operator="equal">
      <formula>"v1"</formula>
    </cfRule>
  </conditionalFormatting>
  <conditionalFormatting sqref="E74:E81 E89:E91">
    <cfRule type="cellIs" dxfId="348" priority="3154" stopIfTrue="1" operator="equal">
      <formula>"v3"</formula>
    </cfRule>
    <cfRule type="cellIs" dxfId="347" priority="3152" stopIfTrue="1" operator="equal">
      <formula>"v1"</formula>
    </cfRule>
    <cfRule type="cellIs" dxfId="346" priority="3153" stopIfTrue="1" operator="equal">
      <formula>"v2"</formula>
    </cfRule>
  </conditionalFormatting>
  <conditionalFormatting sqref="E82:E91">
    <cfRule type="cellIs" dxfId="345" priority="2" stopIfTrue="1" operator="equal">
      <formula>"v1"</formula>
    </cfRule>
    <cfRule type="cellIs" dxfId="344" priority="3" stopIfTrue="1" operator="equal">
      <formula>"v2"</formula>
    </cfRule>
    <cfRule type="cellIs" dxfId="343" priority="4" stopIfTrue="1" operator="equal">
      <formula>"v3"</formula>
    </cfRule>
  </conditionalFormatting>
  <conditionalFormatting sqref="E97:E99">
    <cfRule type="cellIs" dxfId="342" priority="233" stopIfTrue="1" operator="equal">
      <formula>"v3"</formula>
    </cfRule>
    <cfRule type="cellIs" dxfId="341" priority="232" stopIfTrue="1" operator="equal">
      <formula>"v2"</formula>
    </cfRule>
    <cfRule type="cellIs" dxfId="340" priority="231" stopIfTrue="1" operator="equal">
      <formula>"v1"</formula>
    </cfRule>
  </conditionalFormatting>
  <conditionalFormatting sqref="E99:E100">
    <cfRule type="cellIs" dxfId="339" priority="238" stopIfTrue="1" operator="equal">
      <formula>"v2"</formula>
    </cfRule>
    <cfRule type="cellIs" dxfId="338" priority="237" stopIfTrue="1" operator="equal">
      <formula>"v1"</formula>
    </cfRule>
    <cfRule type="cellIs" dxfId="337" priority="239" stopIfTrue="1" operator="equal">
      <formula>"v3"</formula>
    </cfRule>
  </conditionalFormatting>
  <conditionalFormatting sqref="E101:E105">
    <cfRule type="cellIs" dxfId="336" priority="141" stopIfTrue="1" operator="equal">
      <formula>"v1"</formula>
    </cfRule>
    <cfRule type="cellIs" dxfId="335" priority="143" stopIfTrue="1" operator="equal">
      <formula>"v3"</formula>
    </cfRule>
    <cfRule type="cellIs" dxfId="334" priority="142" stopIfTrue="1" operator="equal">
      <formula>"v2"</formula>
    </cfRule>
  </conditionalFormatting>
  <conditionalFormatting sqref="E109:E116">
    <cfRule type="cellIs" dxfId="333" priority="152" stopIfTrue="1" operator="equal">
      <formula>"v1"</formula>
    </cfRule>
    <cfRule type="cellIs" dxfId="332" priority="154" stopIfTrue="1" operator="equal">
      <formula>"v3"</formula>
    </cfRule>
    <cfRule type="cellIs" dxfId="331" priority="153" stopIfTrue="1" operator="equal">
      <formula>"v2"</formula>
    </cfRule>
  </conditionalFormatting>
  <conditionalFormatting sqref="E120:E123">
    <cfRule type="cellIs" dxfId="330" priority="164" stopIfTrue="1" operator="equal">
      <formula>"v2"</formula>
    </cfRule>
    <cfRule type="cellIs" dxfId="329" priority="165" stopIfTrue="1" operator="equal">
      <formula>"v3"</formula>
    </cfRule>
    <cfRule type="cellIs" dxfId="328" priority="163" stopIfTrue="1" operator="equal">
      <formula>"v1"</formula>
    </cfRule>
  </conditionalFormatting>
  <conditionalFormatting sqref="E127:E137">
    <cfRule type="cellIs" dxfId="327" priority="171" stopIfTrue="1" operator="equal">
      <formula>"v1"</formula>
    </cfRule>
    <cfRule type="cellIs" dxfId="326" priority="173" stopIfTrue="1" operator="equal">
      <formula>"v3"</formula>
    </cfRule>
    <cfRule type="cellIs" dxfId="325" priority="172" stopIfTrue="1" operator="equal">
      <formula>"v2"</formula>
    </cfRule>
  </conditionalFormatting>
  <conditionalFormatting sqref="E141:E146">
    <cfRule type="cellIs" dxfId="324" priority="119" stopIfTrue="1" operator="equal">
      <formula>"v1"</formula>
    </cfRule>
    <cfRule type="cellIs" dxfId="323" priority="120" stopIfTrue="1" operator="equal">
      <formula>"v2"</formula>
    </cfRule>
    <cfRule type="cellIs" dxfId="322" priority="121" stopIfTrue="1" operator="equal">
      <formula>"v3"</formula>
    </cfRule>
  </conditionalFormatting>
  <conditionalFormatting sqref="F17">
    <cfRule type="duplicateValues" dxfId="321" priority="775"/>
  </conditionalFormatting>
  <conditionalFormatting sqref="F18">
    <cfRule type="duplicateValues" dxfId="320" priority="771"/>
  </conditionalFormatting>
  <conditionalFormatting sqref="F39">
    <cfRule type="expression" dxfId="319" priority="635" stopIfTrue="1">
      <formula>OR(#REF!="ei",#REF!="osittain")</formula>
    </cfRule>
  </conditionalFormatting>
  <conditionalFormatting sqref="F54">
    <cfRule type="duplicateValues" dxfId="318" priority="634"/>
  </conditionalFormatting>
  <conditionalFormatting sqref="F88">
    <cfRule type="duplicateValues" dxfId="317" priority="1"/>
  </conditionalFormatting>
  <conditionalFormatting sqref="F97">
    <cfRule type="expression" dxfId="316" priority="226" stopIfTrue="1">
      <formula>OR(#REF!="ei",#REF!="osittain")</formula>
    </cfRule>
  </conditionalFormatting>
  <conditionalFormatting sqref="F98:F100">
    <cfRule type="expression" dxfId="315" priority="227" stopIfTrue="1">
      <formula>OR(#REF!="ei",#REF!="osittain")</formula>
    </cfRule>
  </conditionalFormatting>
  <conditionalFormatting sqref="F102">
    <cfRule type="expression" dxfId="314" priority="225" stopIfTrue="1">
      <formula>OR(#REF!="ei",#REF!="osittain")</formula>
    </cfRule>
  </conditionalFormatting>
  <conditionalFormatting sqref="F103">
    <cfRule type="expression" dxfId="313" priority="224" stopIfTrue="1">
      <formula>OR(#REF!="ei",#REF!="osittain")</formula>
    </cfRule>
  </conditionalFormatting>
  <conditionalFormatting sqref="F114">
    <cfRule type="expression" dxfId="312" priority="202" stopIfTrue="1">
      <formula>OR(#REF!="ei",#REF!="osittain")</formula>
    </cfRule>
  </conditionalFormatting>
  <conditionalFormatting sqref="F121">
    <cfRule type="expression" dxfId="311" priority="195" stopIfTrue="1">
      <formula>OR(#REF!="ei",#REF!="osittain")</formula>
    </cfRule>
  </conditionalFormatting>
  <conditionalFormatting sqref="F135">
    <cfRule type="duplicateValues" dxfId="310" priority="170"/>
  </conditionalFormatting>
  <conditionalFormatting sqref="F6:H6">
    <cfRule type="expression" dxfId="309" priority="3013" stopIfTrue="1">
      <formula>AND(#REF!&gt;0)</formula>
    </cfRule>
  </conditionalFormatting>
  <conditionalFormatting sqref="F7:H7">
    <cfRule type="expression" dxfId="308" priority="817" stopIfTrue="1">
      <formula>AND(#REF!&gt;0)</formula>
    </cfRule>
  </conditionalFormatting>
  <conditionalFormatting sqref="F25:H25">
    <cfRule type="expression" dxfId="307" priority="2001" stopIfTrue="1">
      <formula>AND(#REF!&gt;0)</formula>
    </cfRule>
  </conditionalFormatting>
  <conditionalFormatting sqref="G17:G24">
    <cfRule type="cellIs" dxfId="306" priority="814" stopIfTrue="1" operator="equal">
      <formula>"Kyllä"</formula>
    </cfRule>
    <cfRule type="cellIs" dxfId="305" priority="815" stopIfTrue="1" operator="equal">
      <formula>"Osittain"</formula>
    </cfRule>
    <cfRule type="cellIs" dxfId="304" priority="816" stopIfTrue="1" operator="equal">
      <formula>"Ei"</formula>
    </cfRule>
  </conditionalFormatting>
  <conditionalFormatting sqref="G30:G32">
    <cfRule type="cellIs" dxfId="303" priority="95" stopIfTrue="1" operator="equal">
      <formula>"Ei"</formula>
    </cfRule>
    <cfRule type="cellIs" dxfId="302" priority="94" stopIfTrue="1" operator="equal">
      <formula>"Osittain"</formula>
    </cfRule>
    <cfRule type="cellIs" dxfId="301" priority="93" stopIfTrue="1" operator="equal">
      <formula>"Kyllä"</formula>
    </cfRule>
  </conditionalFormatting>
  <conditionalFormatting sqref="G36:G40">
    <cfRule type="cellIs" dxfId="300" priority="727" stopIfTrue="1" operator="equal">
      <formula>"Osittain"</formula>
    </cfRule>
    <cfRule type="cellIs" dxfId="299" priority="726" stopIfTrue="1" operator="equal">
      <formula>"Kyllä"</formula>
    </cfRule>
    <cfRule type="cellIs" dxfId="298" priority="728" stopIfTrue="1" operator="equal">
      <formula>"Ei"</formula>
    </cfRule>
  </conditionalFormatting>
  <conditionalFormatting sqref="G41:G49">
    <cfRule type="cellIs" dxfId="297" priority="742" stopIfTrue="1" operator="equal">
      <formula>"Ei"</formula>
    </cfRule>
    <cfRule type="cellIs" dxfId="296" priority="740" stopIfTrue="1" operator="equal">
      <formula>"Kyllä"</formula>
    </cfRule>
    <cfRule type="cellIs" dxfId="295" priority="741" stopIfTrue="1" operator="equal">
      <formula>"Osittain"</formula>
    </cfRule>
  </conditionalFormatting>
  <conditionalFormatting sqref="G50:G51 G76:G91">
    <cfRule type="cellIs" dxfId="294" priority="3178" stopIfTrue="1" operator="equal">
      <formula>"Ei"</formula>
    </cfRule>
    <cfRule type="cellIs" dxfId="293" priority="3177" stopIfTrue="1" operator="equal">
      <formula>"Osittain"</formula>
    </cfRule>
  </conditionalFormatting>
  <conditionalFormatting sqref="G52:G57">
    <cfRule type="cellIs" dxfId="292" priority="629" stopIfTrue="1" operator="equal">
      <formula>"Kyllä"</formula>
    </cfRule>
    <cfRule type="cellIs" dxfId="291" priority="631" stopIfTrue="1" operator="equal">
      <formula>"Ei"</formula>
    </cfRule>
    <cfRule type="cellIs" dxfId="290" priority="630" stopIfTrue="1" operator="equal">
      <formula>"Osittain"</formula>
    </cfRule>
  </conditionalFormatting>
  <conditionalFormatting sqref="G61:G91">
    <cfRule type="cellIs" dxfId="289" priority="1872" stopIfTrue="1" operator="equal">
      <formula>"Ei"</formula>
    </cfRule>
    <cfRule type="cellIs" dxfId="288" priority="1871" stopIfTrue="1" operator="equal">
      <formula>"Osittain"</formula>
    </cfRule>
    <cfRule type="cellIs" dxfId="287" priority="1870" stopIfTrue="1" operator="equal">
      <formula>"Kyllä"</formula>
    </cfRule>
  </conditionalFormatting>
  <conditionalFormatting sqref="G76:G91 G50:G51">
    <cfRule type="cellIs" dxfId="286" priority="3176" stopIfTrue="1" operator="equal">
      <formula>"Kyllä"</formula>
    </cfRule>
  </conditionalFormatting>
  <conditionalFormatting sqref="G82:G84">
    <cfRule type="cellIs" dxfId="285" priority="60" stopIfTrue="1" operator="equal">
      <formula>"Ei"</formula>
    </cfRule>
    <cfRule type="cellIs" dxfId="284" priority="59" stopIfTrue="1" operator="equal">
      <formula>"Osittain"</formula>
    </cfRule>
    <cfRule type="cellIs" dxfId="283" priority="58" stopIfTrue="1" operator="equal">
      <formula>"Kyllä"</formula>
    </cfRule>
  </conditionalFormatting>
  <conditionalFormatting sqref="G85">
    <cfRule type="cellIs" dxfId="282" priority="71" stopIfTrue="1" operator="equal">
      <formula>"Ei"</formula>
    </cfRule>
    <cfRule type="cellIs" dxfId="281" priority="70" stopIfTrue="1" operator="equal">
      <formula>"Osittain"</formula>
    </cfRule>
    <cfRule type="cellIs" dxfId="280" priority="69" stopIfTrue="1" operator="equal">
      <formula>"Kyllä"</formula>
    </cfRule>
  </conditionalFormatting>
  <conditionalFormatting sqref="G90:G91 G136:G137">
    <cfRule type="cellIs" dxfId="279" priority="413" stopIfTrue="1" operator="equal">
      <formula>"Osittain"</formula>
    </cfRule>
    <cfRule type="cellIs" dxfId="278" priority="412" stopIfTrue="1" operator="equal">
      <formula>"Kyllä"</formula>
    </cfRule>
    <cfRule type="cellIs" dxfId="277" priority="414" stopIfTrue="1" operator="equal">
      <formula>"Ei"</formula>
    </cfRule>
  </conditionalFormatting>
  <conditionalFormatting sqref="G97:G99">
    <cfRule type="cellIs" dxfId="276" priority="785" stopIfTrue="1" operator="equal">
      <formula>"Ei"</formula>
    </cfRule>
    <cfRule type="cellIs" dxfId="275" priority="784" stopIfTrue="1" operator="equal">
      <formula>"Osittain"</formula>
    </cfRule>
    <cfRule type="cellIs" dxfId="274" priority="783" stopIfTrue="1" operator="equal">
      <formula>"Kyllä"</formula>
    </cfRule>
  </conditionalFormatting>
  <conditionalFormatting sqref="G100:G103">
    <cfRule type="cellIs" dxfId="273" priority="564" stopIfTrue="1" operator="equal">
      <formula>"Osittain"</formula>
    </cfRule>
    <cfRule type="cellIs" dxfId="272" priority="563" stopIfTrue="1" operator="equal">
      <formula>"Kyllä"</formula>
    </cfRule>
    <cfRule type="cellIs" dxfId="271" priority="565" stopIfTrue="1" operator="equal">
      <formula>"Ei"</formula>
    </cfRule>
  </conditionalFormatting>
  <conditionalFormatting sqref="G104:G105">
    <cfRule type="cellIs" dxfId="270" priority="139" stopIfTrue="1" operator="equal">
      <formula>"Osittain"</formula>
    </cfRule>
    <cfRule type="cellIs" dxfId="269" priority="138" stopIfTrue="1" operator="equal">
      <formula>"Kyllä"</formula>
    </cfRule>
    <cfRule type="cellIs" dxfId="268" priority="140" stopIfTrue="1" operator="equal">
      <formula>"Ei"</formula>
    </cfRule>
  </conditionalFormatting>
  <conditionalFormatting sqref="G109:G110">
    <cfRule type="cellIs" dxfId="267" priority="310" stopIfTrue="1" operator="equal">
      <formula>"Kyllä"</formula>
    </cfRule>
    <cfRule type="cellIs" dxfId="266" priority="311" stopIfTrue="1" operator="equal">
      <formula>"Osittain"</formula>
    </cfRule>
    <cfRule type="cellIs" dxfId="265" priority="312" stopIfTrue="1" operator="equal">
      <formula>"Ei"</formula>
    </cfRule>
  </conditionalFormatting>
  <conditionalFormatting sqref="G111:G114">
    <cfRule type="cellIs" dxfId="264" priority="293" stopIfTrue="1" operator="equal">
      <formula>"Ei"</formula>
    </cfRule>
    <cfRule type="cellIs" dxfId="263" priority="291" stopIfTrue="1" operator="equal">
      <formula>"Kyllä"</formula>
    </cfRule>
    <cfRule type="cellIs" dxfId="262" priority="292" stopIfTrue="1" operator="equal">
      <formula>"Osittain"</formula>
    </cfRule>
  </conditionalFormatting>
  <conditionalFormatting sqref="G115:G116">
    <cfRule type="cellIs" dxfId="261" priority="149" stopIfTrue="1" operator="equal">
      <formula>"Kyllä"</formula>
    </cfRule>
    <cfRule type="cellIs" dxfId="260" priority="150" stopIfTrue="1" operator="equal">
      <formula>"Osittain"</formula>
    </cfRule>
    <cfRule type="cellIs" dxfId="259" priority="151" stopIfTrue="1" operator="equal">
      <formula>"Ei"</formula>
    </cfRule>
  </conditionalFormatting>
  <conditionalFormatting sqref="G120:G123">
    <cfRule type="cellIs" dxfId="258" priority="160" stopIfTrue="1" operator="equal">
      <formula>"Kyllä"</formula>
    </cfRule>
    <cfRule type="cellIs" dxfId="257" priority="161" stopIfTrue="1" operator="equal">
      <formula>"Osittain"</formula>
    </cfRule>
    <cfRule type="cellIs" dxfId="256" priority="162" stopIfTrue="1" operator="equal">
      <formula>"Ei"</formula>
    </cfRule>
  </conditionalFormatting>
  <conditionalFormatting sqref="G127:G131">
    <cfRule type="cellIs" dxfId="255" priority="440" stopIfTrue="1" operator="equal">
      <formula>"Ei"</formula>
    </cfRule>
    <cfRule type="cellIs" dxfId="254" priority="438" stopIfTrue="1" operator="equal">
      <formula>"Kyllä"</formula>
    </cfRule>
    <cfRule type="cellIs" dxfId="253" priority="439" stopIfTrue="1" operator="equal">
      <formula>"Osittain"</formula>
    </cfRule>
  </conditionalFormatting>
  <conditionalFormatting sqref="G132:G135">
    <cfRule type="cellIs" dxfId="252" priority="427" stopIfTrue="1" operator="equal">
      <formula>"Kyllä"</formula>
    </cfRule>
    <cfRule type="cellIs" dxfId="251" priority="429" stopIfTrue="1" operator="equal">
      <formula>"Ei"</formula>
    </cfRule>
    <cfRule type="cellIs" dxfId="250" priority="428" stopIfTrue="1" operator="equal">
      <formula>"Osittain"</formula>
    </cfRule>
  </conditionalFormatting>
  <conditionalFormatting sqref="G141:G143">
    <cfRule type="cellIs" dxfId="249" priority="506" stopIfTrue="1" operator="equal">
      <formula>"Kyllä"</formula>
    </cfRule>
    <cfRule type="cellIs" dxfId="248" priority="508" stopIfTrue="1" operator="equal">
      <formula>"Ei"</formula>
    </cfRule>
    <cfRule type="cellIs" dxfId="247" priority="507" stopIfTrue="1" operator="equal">
      <formula>"Osittain"</formula>
    </cfRule>
  </conditionalFormatting>
  <conditionalFormatting sqref="G144:G146">
    <cfRule type="cellIs" dxfId="246" priority="497" stopIfTrue="1" operator="equal">
      <formula>"Ei"</formula>
    </cfRule>
    <cfRule type="cellIs" dxfId="245" priority="496" stopIfTrue="1" operator="equal">
      <formula>"Osittain"</formula>
    </cfRule>
    <cfRule type="cellIs" dxfId="244" priority="495" stopIfTrue="1" operator="equal">
      <formula>"Kyllä"</formula>
    </cfRule>
  </conditionalFormatting>
  <conditionalFormatting sqref="H17:H24">
    <cfRule type="expression" dxfId="243" priority="809">
      <formula>G17="Osittain"</formula>
    </cfRule>
  </conditionalFormatting>
  <conditionalFormatting sqref="H30:H32">
    <cfRule type="expression" dxfId="242" priority="90">
      <formula>G30="Osittain"</formula>
    </cfRule>
  </conditionalFormatting>
  <conditionalFormatting sqref="H36:H57">
    <cfRule type="expression" dxfId="241" priority="719">
      <formula>G36="Osittain"</formula>
    </cfRule>
  </conditionalFormatting>
  <conditionalFormatting sqref="H61:H79">
    <cfRule type="expression" dxfId="240" priority="1179">
      <formula>G61="Osittain"</formula>
    </cfRule>
  </conditionalFormatting>
  <conditionalFormatting sqref="H82:H91">
    <cfRule type="expression" dxfId="239" priority="57">
      <formula>G82="Osittain"</formula>
    </cfRule>
  </conditionalFormatting>
  <conditionalFormatting sqref="H97:H105">
    <cfRule type="expression" dxfId="238" priority="137">
      <formula>G97="Osittain"</formula>
    </cfRule>
  </conditionalFormatting>
  <conditionalFormatting sqref="H109:H116">
    <cfRule type="expression" dxfId="237" priority="148">
      <formula>G109="Osittain"</formula>
    </cfRule>
  </conditionalFormatting>
  <conditionalFormatting sqref="H120:H123">
    <cfRule type="expression" dxfId="236" priority="159">
      <formula>G120="Osittain"</formula>
    </cfRule>
  </conditionalFormatting>
  <conditionalFormatting sqref="H127:H137">
    <cfRule type="expression" dxfId="235" priority="411">
      <formula>G127="Osittain"</formula>
    </cfRule>
  </conditionalFormatting>
  <conditionalFormatting sqref="H141:H146">
    <cfRule type="expression" dxfId="234" priority="490">
      <formula>G141="Osittain"</formula>
    </cfRule>
  </conditionalFormatting>
  <conditionalFormatting sqref="I17:I24">
    <cfRule type="expression" dxfId="233" priority="810" stopIfTrue="1">
      <formula>AND(M17=1)</formula>
    </cfRule>
  </conditionalFormatting>
  <conditionalFormatting sqref="I30:I32">
    <cfRule type="expression" dxfId="232" priority="91" stopIfTrue="1">
      <formula>AND(M30=1)</formula>
    </cfRule>
  </conditionalFormatting>
  <conditionalFormatting sqref="I36:I46">
    <cfRule type="expression" dxfId="231" priority="720" stopIfTrue="1">
      <formula>AND(M36=1)</formula>
    </cfRule>
  </conditionalFormatting>
  <conditionalFormatting sqref="I46:I49">
    <cfRule type="expression" dxfId="230" priority="748" stopIfTrue="1">
      <formula>AND(#REF!=1)</formula>
    </cfRule>
  </conditionalFormatting>
  <conditionalFormatting sqref="I47:I51">
    <cfRule type="expression" dxfId="229" priority="752" stopIfTrue="1">
      <formula>AND(M47=1)</formula>
    </cfRule>
  </conditionalFormatting>
  <conditionalFormatting sqref="I52:I57">
    <cfRule type="expression" dxfId="228" priority="632" stopIfTrue="1">
      <formula>AND(M52=1)</formula>
    </cfRule>
  </conditionalFormatting>
  <conditionalFormatting sqref="I61:I66">
    <cfRule type="expression" dxfId="227" priority="1868" stopIfTrue="1">
      <formula>AND(M61=1)</formula>
    </cfRule>
  </conditionalFormatting>
  <conditionalFormatting sqref="I66:I91">
    <cfRule type="expression" dxfId="226" priority="3008" stopIfTrue="1">
      <formula>AND(#REF!=1)</formula>
    </cfRule>
  </conditionalFormatting>
  <conditionalFormatting sqref="I67:I69 I79 I86:I87">
    <cfRule type="expression" dxfId="225" priority="3175" stopIfTrue="1">
      <formula>AND(M67=1)</formula>
    </cfRule>
  </conditionalFormatting>
  <conditionalFormatting sqref="I70:I72">
    <cfRule type="expression" dxfId="224" priority="679" stopIfTrue="1">
      <formula>AND(M70=1)</formula>
    </cfRule>
  </conditionalFormatting>
  <conditionalFormatting sqref="I72:I75">
    <cfRule type="expression" dxfId="223" priority="689" stopIfTrue="1">
      <formula>AND(#REF!=1)</formula>
    </cfRule>
  </conditionalFormatting>
  <conditionalFormatting sqref="I73:I78">
    <cfRule type="expression" dxfId="222" priority="693" stopIfTrue="1">
      <formula>AND(M73=1)</formula>
    </cfRule>
  </conditionalFormatting>
  <conditionalFormatting sqref="I82:I85">
    <cfRule type="expression" dxfId="221" priority="61" stopIfTrue="1">
      <formula>AND(M82=1)</formula>
    </cfRule>
  </conditionalFormatting>
  <conditionalFormatting sqref="I88:I91">
    <cfRule type="expression" dxfId="220" priority="68" stopIfTrue="1">
      <formula>AND(M88=1)</formula>
    </cfRule>
  </conditionalFormatting>
  <conditionalFormatting sqref="I97:I105">
    <cfRule type="expression" dxfId="219" priority="147" stopIfTrue="1">
      <formula>AND(M97=1)</formula>
    </cfRule>
  </conditionalFormatting>
  <conditionalFormatting sqref="I109:I116">
    <cfRule type="expression" dxfId="218" priority="158" stopIfTrue="1">
      <formula>AND(M109=1)</formula>
    </cfRule>
  </conditionalFormatting>
  <conditionalFormatting sqref="I120:I123">
    <cfRule type="expression" dxfId="217" priority="169" stopIfTrue="1">
      <formula>AND(M120=1)</formula>
    </cfRule>
  </conditionalFormatting>
  <conditionalFormatting sqref="I127:I137">
    <cfRule type="expression" dxfId="216" priority="421" stopIfTrue="1">
      <formula>AND(M127=1)</formula>
    </cfRule>
  </conditionalFormatting>
  <conditionalFormatting sqref="I141:I146">
    <cfRule type="expression" dxfId="215" priority="494" stopIfTrue="1">
      <formula>AND(M141=1)</formula>
    </cfRule>
  </conditionalFormatting>
  <dataValidations count="1">
    <dataValidation type="list" allowBlank="1" showErrorMessage="1" errorTitle="Vastaus ei ole sallittu" error="Valitse listasta" promptTitle="Valitse vastaus" prompt="- Kyllä_x000a_- Osittain_x000a_- Ei" sqref="G30:G32 G17:G24 G36:G57 G61:G79 G141:G146 G127:G137 G82:G91 G120:G123 G109:G116 G97:G105" xr:uid="{6E7CBA1F-72D2-4516-A6DC-2C88E9EB3EBA}">
      <formula1>IF(E17="V1",$L$3:$L$4,M$3:$M$5)</formula1>
    </dataValidation>
  </dataValidations>
  <pageMargins left="0.24" right="0.35" top="0.55000000000000004" bottom="0.47" header="0.23" footer="0.21"/>
  <pageSetup paperSize="9" scale="89" orientation="landscape" r:id="rId1"/>
  <headerFooter alignWithMargins="0">
    <oddHeader>&amp;C&amp;A&amp;RVaatimuslomake</oddHeader>
    <oddFooter>&amp;R&amp;P (&amp;N)</oddFooter>
  </headerFooter>
  <rowBreaks count="1" manualBreakCount="1">
    <brk id="59"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D84AE-1A6A-4100-BDB3-E77228BAFD27}">
  <sheetPr>
    <tabColor theme="6" tint="0.59999389629810485"/>
    <outlinePr summaryBelow="0"/>
  </sheetPr>
  <dimension ref="A1:AC650"/>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6640625" style="16" customWidth="1"/>
    <col min="5" max="5" width="4.33203125" style="30" customWidth="1"/>
    <col min="6" max="6" width="56.33203125" style="16" customWidth="1"/>
    <col min="7" max="7" width="14.6640625" style="31" customWidth="1"/>
    <col min="8" max="8" width="57.33203125" style="32" customWidth="1"/>
    <col min="9" max="9" width="2" style="396" customWidth="1"/>
    <col min="10" max="10" width="47.109375" style="371" customWidth="1"/>
    <col min="11" max="11" width="8.6640625" style="37"/>
    <col min="12" max="14" width="8.6640625" style="163" customWidth="1"/>
    <col min="15" max="15" width="8.6640625" style="37" customWidth="1"/>
    <col min="16" max="16" width="9.33203125" style="161" customWidth="1"/>
    <col min="17" max="23" width="8.6640625" style="37" customWidth="1"/>
    <col min="24" max="24" width="11.109375" style="421" customWidth="1"/>
    <col min="25" max="25" width="8.109375" style="37" customWidth="1"/>
    <col min="26" max="26" width="7" style="37" customWidth="1"/>
    <col min="27" max="27" width="8.6640625" style="37"/>
    <col min="28" max="29" width="8.6640625" style="47"/>
    <col min="30" max="16384" width="8.6640625" style="16"/>
  </cols>
  <sheetData>
    <row r="1" spans="1:29" ht="6.75" customHeight="1" x14ac:dyDescent="0.3">
      <c r="A1" s="16">
        <v>5</v>
      </c>
      <c r="M1" s="374"/>
      <c r="N1" s="374"/>
    </row>
    <row r="2" spans="1:29" ht="32.25" customHeight="1" x14ac:dyDescent="0.25">
      <c r="B2" s="471" t="str">
        <f>Ohje!B2</f>
        <v>&lt;Järjestelmä X&gt;</v>
      </c>
      <c r="C2" s="471"/>
      <c r="D2" s="471"/>
      <c r="E2" s="471"/>
      <c r="F2" s="471"/>
      <c r="G2" s="471"/>
      <c r="H2" s="471"/>
      <c r="I2" s="471"/>
      <c r="J2" s="372" t="s">
        <v>22</v>
      </c>
      <c r="M2" s="378" t="s">
        <v>23</v>
      </c>
      <c r="N2" s="378" t="s">
        <v>24</v>
      </c>
      <c r="P2" s="373" t="s">
        <v>23</v>
      </c>
      <c r="Q2" s="373" t="s">
        <v>23</v>
      </c>
      <c r="R2" s="373" t="s">
        <v>25</v>
      </c>
      <c r="S2" s="373" t="s">
        <v>25</v>
      </c>
      <c r="T2" s="373" t="s">
        <v>25</v>
      </c>
      <c r="U2" s="373" t="s">
        <v>26</v>
      </c>
      <c r="V2" s="373" t="s">
        <v>26</v>
      </c>
      <c r="W2" s="373" t="s">
        <v>26</v>
      </c>
      <c r="Y2" s="37" t="s">
        <v>25</v>
      </c>
      <c r="Z2" s="37" t="s">
        <v>26</v>
      </c>
    </row>
    <row r="3" spans="1:29" ht="15.6" x14ac:dyDescent="0.25">
      <c r="B3" s="485" t="s">
        <v>431</v>
      </c>
      <c r="C3" s="485"/>
      <c r="D3" s="485"/>
      <c r="E3" s="485"/>
      <c r="F3" s="485"/>
      <c r="G3" s="485"/>
      <c r="H3" s="485"/>
      <c r="I3" s="485"/>
      <c r="M3" s="381" t="s">
        <v>28</v>
      </c>
      <c r="N3" s="381" t="s">
        <v>28</v>
      </c>
      <c r="P3" s="373" t="s">
        <v>28</v>
      </c>
      <c r="Q3" s="373" t="s">
        <v>3</v>
      </c>
      <c r="R3" s="373" t="s">
        <v>28</v>
      </c>
      <c r="S3" s="373" t="s">
        <v>29</v>
      </c>
      <c r="T3" s="373" t="s">
        <v>3</v>
      </c>
      <c r="U3" s="373" t="s">
        <v>28</v>
      </c>
      <c r="V3" s="373" t="s">
        <v>29</v>
      </c>
      <c r="W3" s="373" t="s">
        <v>3</v>
      </c>
      <c r="Y3" s="37" t="s">
        <v>30</v>
      </c>
      <c r="Z3" s="37" t="s">
        <v>30</v>
      </c>
    </row>
    <row r="4" spans="1:29" ht="15.6" x14ac:dyDescent="0.25">
      <c r="B4" s="102" t="s">
        <v>31</v>
      </c>
      <c r="C4" s="102"/>
      <c r="D4" s="34"/>
      <c r="E4" s="35"/>
      <c r="F4" s="321"/>
      <c r="G4" s="36"/>
      <c r="H4" s="103"/>
      <c r="I4" s="399"/>
      <c r="M4" s="381" t="s">
        <v>3</v>
      </c>
      <c r="N4" s="381" t="s">
        <v>29</v>
      </c>
    </row>
    <row r="5" spans="1:29" ht="33.75" customHeight="1" x14ac:dyDescent="0.25">
      <c r="F5" s="473" t="s">
        <v>205</v>
      </c>
      <c r="G5" s="473"/>
      <c r="H5" s="473"/>
      <c r="I5" s="37"/>
      <c r="J5" s="371" t="s">
        <v>432</v>
      </c>
      <c r="M5" s="381"/>
      <c r="N5" s="381" t="s">
        <v>3</v>
      </c>
    </row>
    <row r="6" spans="1:29" ht="24" customHeight="1" x14ac:dyDescent="0.25">
      <c r="D6" s="38"/>
      <c r="F6" s="474" t="str">
        <f>IF(L6&gt;0,CONCATENATE("Ette ole vielä vastanneet ",L6," vaatimukseen, täydentäkää vastauksianne sarakkeeseen G."),"")</f>
        <v>Ette ole vielä vastanneet 30 vaatimukseen, täydentäkää vastauksianne sarakkeeseen G.</v>
      </c>
      <c r="G6" s="474"/>
      <c r="H6" s="474"/>
      <c r="I6" s="37"/>
      <c r="L6" s="163">
        <f>SUM(L15:L51)</f>
        <v>30</v>
      </c>
      <c r="M6" s="163">
        <f>SUM(M18:M51)</f>
        <v>0</v>
      </c>
    </row>
    <row r="7" spans="1:29" s="23" customFormat="1" ht="33.75" customHeight="1" x14ac:dyDescent="0.25">
      <c r="B7" s="35"/>
      <c r="C7" s="39"/>
      <c r="E7" s="30"/>
      <c r="F7" s="475" t="str">
        <f>IF(M7&gt;0,CONCATENATE("Olette vastanneet Ei ",M7," pakolliseen vaatimukseen, hankintalain mukaan tarjouksenne joudutaan lähes varmasti hylkäämään"),"")</f>
        <v/>
      </c>
      <c r="G7" s="475"/>
      <c r="H7" s="475"/>
      <c r="I7" s="399"/>
      <c r="J7" s="371"/>
      <c r="K7" s="373"/>
      <c r="L7" s="163"/>
      <c r="M7" s="163">
        <f>SUM(M18:M230)</f>
        <v>0</v>
      </c>
      <c r="N7" s="163"/>
      <c r="O7" s="373"/>
      <c r="P7" s="162"/>
      <c r="Q7" s="373"/>
      <c r="R7" s="373"/>
      <c r="S7" s="373"/>
      <c r="T7" s="373"/>
      <c r="U7" s="373"/>
      <c r="V7" s="373"/>
      <c r="W7" s="373"/>
      <c r="X7" s="375"/>
      <c r="Y7" s="373"/>
      <c r="Z7" s="373"/>
      <c r="AA7" s="373"/>
      <c r="AB7" s="212"/>
      <c r="AC7" s="212"/>
    </row>
    <row r="8" spans="1:29" ht="15.6" x14ac:dyDescent="0.25">
      <c r="B8" s="35" t="s">
        <v>34</v>
      </c>
      <c r="F8" s="321"/>
      <c r="G8" s="36"/>
      <c r="H8" s="21"/>
      <c r="I8" s="399"/>
    </row>
    <row r="9" spans="1:29" ht="75.75" customHeight="1" x14ac:dyDescent="0.25">
      <c r="F9" s="476" t="s">
        <v>433</v>
      </c>
      <c r="G9" s="477"/>
      <c r="H9" s="477"/>
      <c r="I9" s="37"/>
      <c r="X9" s="430"/>
    </row>
    <row r="10" spans="1:29" ht="15.6" x14ac:dyDescent="0.25">
      <c r="B10" s="35" t="s">
        <v>434</v>
      </c>
      <c r="E10" s="35"/>
      <c r="F10" s="321"/>
      <c r="G10" s="46"/>
      <c r="H10" s="103"/>
      <c r="I10" s="399"/>
    </row>
    <row r="11" spans="1:29" ht="65.25" customHeight="1" x14ac:dyDescent="0.25">
      <c r="F11" s="478" t="s">
        <v>435</v>
      </c>
      <c r="G11" s="483"/>
      <c r="H11" s="483"/>
      <c r="I11" s="163"/>
      <c r="J11" s="441"/>
    </row>
    <row r="12" spans="1:29" ht="46.5" customHeight="1" x14ac:dyDescent="0.25">
      <c r="F12" s="486" t="s">
        <v>436</v>
      </c>
      <c r="G12" s="487"/>
      <c r="H12" s="487"/>
      <c r="I12" s="163"/>
      <c r="J12" s="438"/>
    </row>
    <row r="13" spans="1:29" customFormat="1" ht="25.5" customHeight="1" x14ac:dyDescent="0.3">
      <c r="C13" s="14" t="s">
        <v>38</v>
      </c>
      <c r="D13" s="13"/>
      <c r="E13" s="6"/>
      <c r="F13" s="486"/>
      <c r="G13" s="487"/>
      <c r="H13" s="487"/>
      <c r="I13" s="347"/>
      <c r="J13" s="371"/>
      <c r="K13" s="347"/>
      <c r="L13" s="382"/>
      <c r="M13" s="383"/>
      <c r="N13" s="383"/>
      <c r="O13" s="347"/>
      <c r="P13" s="422"/>
      <c r="Q13" s="347"/>
      <c r="R13" s="347"/>
      <c r="S13" s="347"/>
      <c r="T13" s="347"/>
      <c r="U13" s="347"/>
      <c r="V13" s="347"/>
      <c r="W13" s="347"/>
      <c r="X13" s="423"/>
      <c r="Y13" s="347"/>
      <c r="Z13" s="347"/>
      <c r="AA13" s="347"/>
      <c r="AB13" s="83"/>
      <c r="AC13" s="83"/>
    </row>
    <row r="14" spans="1:29" ht="15" thickBot="1" x14ac:dyDescent="0.35">
      <c r="F14" s="104" t="s">
        <v>39</v>
      </c>
      <c r="G14" s="49"/>
      <c r="H14" s="3"/>
      <c r="I14" s="37"/>
      <c r="J14" s="438"/>
      <c r="L14" s="387"/>
      <c r="M14" s="387"/>
      <c r="N14" s="387"/>
      <c r="O14" s="424"/>
      <c r="P14" s="424"/>
      <c r="Q14" s="424"/>
      <c r="R14" s="424"/>
      <c r="S14" s="425"/>
      <c r="T14" s="161"/>
    </row>
    <row r="15" spans="1:29" ht="54.75" customHeight="1" thickBot="1" x14ac:dyDescent="0.35">
      <c r="D15" s="107" t="str">
        <f>CONCATENATE($A$1,".",N15)</f>
        <v>5.1</v>
      </c>
      <c r="E15" s="154" t="s">
        <v>40</v>
      </c>
      <c r="F15" s="155" t="s">
        <v>437</v>
      </c>
      <c r="G15" s="49"/>
      <c r="H15" s="3"/>
      <c r="I15" s="37"/>
      <c r="J15" s="438"/>
      <c r="N15" s="391">
        <v>1</v>
      </c>
      <c r="O15" s="424"/>
    </row>
    <row r="16" spans="1:29" ht="13.8" x14ac:dyDescent="0.25">
      <c r="H16" s="103"/>
      <c r="I16" s="37"/>
      <c r="J16" s="438"/>
    </row>
    <row r="17" spans="2:26" ht="24" customHeight="1" x14ac:dyDescent="0.3">
      <c r="B17" s="35"/>
      <c r="C17" s="44" t="s">
        <v>438</v>
      </c>
      <c r="E17" s="35"/>
      <c r="F17" s="321"/>
      <c r="G17" s="46"/>
      <c r="H17" s="103"/>
      <c r="I17" s="399"/>
      <c r="J17" s="438"/>
    </row>
    <row r="18" spans="2:26" ht="13.8" x14ac:dyDescent="0.25">
      <c r="F18" s="104" t="s">
        <v>44</v>
      </c>
      <c r="G18" s="105" t="s">
        <v>45</v>
      </c>
      <c r="H18" s="108"/>
      <c r="I18" s="37"/>
      <c r="J18" s="438"/>
    </row>
    <row r="19" spans="2:26" ht="132" x14ac:dyDescent="0.25">
      <c r="D19" s="107" t="str">
        <f t="shared" ref="D19:D35" ca="1" si="0">CONCATENATE($A$1,".",N19)</f>
        <v>5.2</v>
      </c>
      <c r="E19" s="224" t="s">
        <v>23</v>
      </c>
      <c r="F19" s="307" t="s">
        <v>439</v>
      </c>
      <c r="G19" s="225"/>
      <c r="H19" s="93" t="s">
        <v>47</v>
      </c>
      <c r="I19" s="399"/>
      <c r="J19" s="438"/>
      <c r="L19" s="163">
        <f t="shared" ref="L19:L35" si="1">IF(AND(OR(E19="V1",E19="V2",E19="V3"),G19=""),1,0)</f>
        <v>1</v>
      </c>
      <c r="M19" s="163">
        <f t="shared" ref="M19:M35" si="2">IF(OR(AND(E19="V1",G19="Ei"),(AND(E19="V1",G19="Osittain"))),1,0)</f>
        <v>0</v>
      </c>
      <c r="N19" s="391">
        <f ca="1">MAX(N$15:OFFSET(N19,-1,0))+1</f>
        <v>2</v>
      </c>
      <c r="P19" s="373">
        <f t="shared" ref="P19:W35" si="3">IF(AND($E19=P$2,$G19=P$3),1,0)</f>
        <v>0</v>
      </c>
      <c r="Q19" s="373">
        <f t="shared" si="3"/>
        <v>0</v>
      </c>
      <c r="R19" s="373">
        <f t="shared" si="3"/>
        <v>0</v>
      </c>
      <c r="S19" s="373">
        <f t="shared" si="3"/>
        <v>0</v>
      </c>
      <c r="T19" s="373">
        <f t="shared" si="3"/>
        <v>0</v>
      </c>
      <c r="U19" s="373">
        <f t="shared" si="3"/>
        <v>0</v>
      </c>
      <c r="V19" s="373">
        <f t="shared" si="3"/>
        <v>0</v>
      </c>
      <c r="W19" s="373">
        <f t="shared" si="3"/>
        <v>0</v>
      </c>
      <c r="Y19" s="373">
        <f t="shared" ref="Y19:Y35" si="4">IF(E19="V2",1,0)</f>
        <v>0</v>
      </c>
      <c r="Z19" s="373">
        <f t="shared" ref="Z19:Z35" si="5">IF(E19="V3",1,0)</f>
        <v>0</v>
      </c>
    </row>
    <row r="20" spans="2:26" ht="118.8" x14ac:dyDescent="0.25">
      <c r="D20" s="107" t="str">
        <f t="shared" ca="1" si="0"/>
        <v>5.3</v>
      </c>
      <c r="E20" s="224" t="s">
        <v>23</v>
      </c>
      <c r="F20" s="308" t="s">
        <v>440</v>
      </c>
      <c r="G20" s="225"/>
      <c r="H20" s="93" t="s">
        <v>47</v>
      </c>
      <c r="I20" s="399"/>
      <c r="J20" s="439"/>
      <c r="L20" s="163">
        <f t="shared" si="1"/>
        <v>1</v>
      </c>
      <c r="M20" s="163">
        <f t="shared" si="2"/>
        <v>0</v>
      </c>
      <c r="N20" s="391">
        <f ca="1">MAX(N$15:OFFSET(N20,-1,0))+1</f>
        <v>3</v>
      </c>
      <c r="P20" s="373">
        <f t="shared" si="3"/>
        <v>0</v>
      </c>
      <c r="Q20" s="373">
        <f t="shared" si="3"/>
        <v>0</v>
      </c>
      <c r="R20" s="373">
        <f t="shared" si="3"/>
        <v>0</v>
      </c>
      <c r="S20" s="373">
        <f t="shared" si="3"/>
        <v>0</v>
      </c>
      <c r="T20" s="373">
        <f t="shared" si="3"/>
        <v>0</v>
      </c>
      <c r="U20" s="373">
        <f t="shared" si="3"/>
        <v>0</v>
      </c>
      <c r="V20" s="373">
        <f t="shared" si="3"/>
        <v>0</v>
      </c>
      <c r="W20" s="373">
        <f t="shared" si="3"/>
        <v>0</v>
      </c>
      <c r="Y20" s="373">
        <f t="shared" si="4"/>
        <v>0</v>
      </c>
      <c r="Z20" s="373">
        <f t="shared" si="5"/>
        <v>0</v>
      </c>
    </row>
    <row r="21" spans="2:26" ht="79.2" x14ac:dyDescent="0.25">
      <c r="D21" s="107" t="str">
        <f t="shared" ca="1" si="0"/>
        <v>5.4</v>
      </c>
      <c r="E21" s="224" t="s">
        <v>23</v>
      </c>
      <c r="F21" s="308" t="s">
        <v>441</v>
      </c>
      <c r="G21" s="225"/>
      <c r="H21" s="93" t="s">
        <v>47</v>
      </c>
      <c r="I21" s="399"/>
      <c r="J21" s="439" t="s">
        <v>442</v>
      </c>
      <c r="L21" s="163">
        <f t="shared" si="1"/>
        <v>1</v>
      </c>
      <c r="M21" s="163">
        <f t="shared" si="2"/>
        <v>0</v>
      </c>
      <c r="N21" s="391">
        <f ca="1">MAX(N$15:OFFSET(N21,-1,0))+1</f>
        <v>4</v>
      </c>
      <c r="P21" s="373">
        <f t="shared" si="3"/>
        <v>0</v>
      </c>
      <c r="Q21" s="373">
        <f t="shared" si="3"/>
        <v>0</v>
      </c>
      <c r="R21" s="373">
        <f t="shared" si="3"/>
        <v>0</v>
      </c>
      <c r="S21" s="373">
        <f t="shared" si="3"/>
        <v>0</v>
      </c>
      <c r="T21" s="373">
        <f t="shared" si="3"/>
        <v>0</v>
      </c>
      <c r="U21" s="373">
        <f t="shared" si="3"/>
        <v>0</v>
      </c>
      <c r="V21" s="373">
        <f t="shared" si="3"/>
        <v>0</v>
      </c>
      <c r="W21" s="373">
        <f t="shared" si="3"/>
        <v>0</v>
      </c>
      <c r="Y21" s="373">
        <f t="shared" si="4"/>
        <v>0</v>
      </c>
      <c r="Z21" s="373">
        <f t="shared" si="5"/>
        <v>0</v>
      </c>
    </row>
    <row r="22" spans="2:26" ht="39.6" x14ac:dyDescent="0.3">
      <c r="D22" s="107" t="str">
        <f t="shared" ca="1" si="0"/>
        <v>5.5</v>
      </c>
      <c r="E22" s="224" t="s">
        <v>23</v>
      </c>
      <c r="F22" s="308" t="s">
        <v>443</v>
      </c>
      <c r="G22" s="225"/>
      <c r="H22" s="93" t="s">
        <v>47</v>
      </c>
      <c r="I22" s="399"/>
      <c r="J22" s="438"/>
      <c r="L22" s="163">
        <f t="shared" si="1"/>
        <v>1</v>
      </c>
      <c r="M22" s="163">
        <f t="shared" si="2"/>
        <v>0</v>
      </c>
      <c r="N22" s="391">
        <f ca="1">MAX(N$15:OFFSET(N22,-1,0))+1</f>
        <v>5</v>
      </c>
      <c r="O22" s="424"/>
      <c r="P22" s="373">
        <f t="shared" si="3"/>
        <v>0</v>
      </c>
      <c r="Q22" s="373">
        <f t="shared" si="3"/>
        <v>0</v>
      </c>
      <c r="R22" s="373">
        <f t="shared" si="3"/>
        <v>0</v>
      </c>
      <c r="S22" s="373">
        <f t="shared" si="3"/>
        <v>0</v>
      </c>
      <c r="T22" s="373">
        <f t="shared" si="3"/>
        <v>0</v>
      </c>
      <c r="U22" s="373">
        <f t="shared" si="3"/>
        <v>0</v>
      </c>
      <c r="V22" s="373">
        <f t="shared" si="3"/>
        <v>0</v>
      </c>
      <c r="W22" s="373">
        <f t="shared" si="3"/>
        <v>0</v>
      </c>
      <c r="Y22" s="373">
        <f t="shared" si="4"/>
        <v>0</v>
      </c>
      <c r="Z22" s="373">
        <f t="shared" si="5"/>
        <v>0</v>
      </c>
    </row>
    <row r="23" spans="2:26" ht="171.6" x14ac:dyDescent="0.25">
      <c r="D23" s="107" t="str">
        <f t="shared" ca="1" si="0"/>
        <v>5.6</v>
      </c>
      <c r="E23" s="224" t="s">
        <v>23</v>
      </c>
      <c r="F23" s="308" t="s">
        <v>444</v>
      </c>
      <c r="G23" s="225"/>
      <c r="H23" s="93" t="s">
        <v>47</v>
      </c>
      <c r="I23" s="399"/>
      <c r="J23" s="438"/>
      <c r="L23" s="163">
        <f t="shared" si="1"/>
        <v>1</v>
      </c>
      <c r="M23" s="163">
        <f t="shared" si="2"/>
        <v>0</v>
      </c>
      <c r="N23" s="391">
        <f ca="1">MAX(N$15:OFFSET(N23,-1,0))+1</f>
        <v>6</v>
      </c>
      <c r="P23" s="373">
        <f t="shared" si="3"/>
        <v>0</v>
      </c>
      <c r="Q23" s="373">
        <f t="shared" si="3"/>
        <v>0</v>
      </c>
      <c r="R23" s="373">
        <f t="shared" si="3"/>
        <v>0</v>
      </c>
      <c r="S23" s="373">
        <f t="shared" si="3"/>
        <v>0</v>
      </c>
      <c r="T23" s="373">
        <f t="shared" si="3"/>
        <v>0</v>
      </c>
      <c r="U23" s="373">
        <f t="shared" si="3"/>
        <v>0</v>
      </c>
      <c r="V23" s="373">
        <f t="shared" si="3"/>
        <v>0</v>
      </c>
      <c r="W23" s="373">
        <f t="shared" si="3"/>
        <v>0</v>
      </c>
      <c r="Y23" s="373">
        <f t="shared" si="4"/>
        <v>0</v>
      </c>
      <c r="Z23" s="373">
        <f t="shared" si="5"/>
        <v>0</v>
      </c>
    </row>
    <row r="24" spans="2:26" ht="356.4" x14ac:dyDescent="0.3">
      <c r="D24" s="107" t="str">
        <f t="shared" ca="1" si="0"/>
        <v>5.7</v>
      </c>
      <c r="E24" s="224" t="s">
        <v>23</v>
      </c>
      <c r="F24" s="227" t="s">
        <v>445</v>
      </c>
      <c r="G24" s="225"/>
      <c r="H24" s="93" t="s">
        <v>47</v>
      </c>
      <c r="I24" s="399"/>
      <c r="J24" s="438"/>
      <c r="L24" s="163">
        <f t="shared" si="1"/>
        <v>1</v>
      </c>
      <c r="M24" s="163">
        <f t="shared" si="2"/>
        <v>0</v>
      </c>
      <c r="N24" s="391">
        <f ca="1">MAX(N$15:OFFSET(N24,-1,0))+1</f>
        <v>7</v>
      </c>
      <c r="O24" s="424"/>
      <c r="P24" s="373">
        <f t="shared" si="3"/>
        <v>0</v>
      </c>
      <c r="Q24" s="373">
        <f t="shared" si="3"/>
        <v>0</v>
      </c>
      <c r="R24" s="373">
        <f t="shared" si="3"/>
        <v>0</v>
      </c>
      <c r="S24" s="373">
        <f t="shared" si="3"/>
        <v>0</v>
      </c>
      <c r="T24" s="373">
        <f t="shared" si="3"/>
        <v>0</v>
      </c>
      <c r="U24" s="373">
        <f t="shared" si="3"/>
        <v>0</v>
      </c>
      <c r="V24" s="373">
        <f t="shared" si="3"/>
        <v>0</v>
      </c>
      <c r="W24" s="373">
        <f t="shared" si="3"/>
        <v>0</v>
      </c>
      <c r="Y24" s="373">
        <f t="shared" si="4"/>
        <v>0</v>
      </c>
      <c r="Z24" s="373">
        <f t="shared" si="5"/>
        <v>0</v>
      </c>
    </row>
    <row r="25" spans="2:26" ht="79.2" x14ac:dyDescent="0.25">
      <c r="D25" s="107" t="str">
        <f t="shared" ca="1" si="0"/>
        <v>5.8</v>
      </c>
      <c r="E25" s="224" t="s">
        <v>23</v>
      </c>
      <c r="F25" s="297" t="s">
        <v>446</v>
      </c>
      <c r="G25" s="225"/>
      <c r="H25" s="93" t="s">
        <v>47</v>
      </c>
      <c r="I25" s="399"/>
      <c r="L25" s="163">
        <f t="shared" si="1"/>
        <v>1</v>
      </c>
      <c r="M25" s="163">
        <f t="shared" si="2"/>
        <v>0</v>
      </c>
      <c r="N25" s="391">
        <f ca="1">MAX(N$15:OFFSET(N25,-1,0))+1</f>
        <v>8</v>
      </c>
      <c r="P25" s="373">
        <f t="shared" si="3"/>
        <v>0</v>
      </c>
      <c r="Q25" s="373">
        <f t="shared" si="3"/>
        <v>0</v>
      </c>
      <c r="R25" s="373">
        <f t="shared" si="3"/>
        <v>0</v>
      </c>
      <c r="S25" s="373">
        <f t="shared" si="3"/>
        <v>0</v>
      </c>
      <c r="T25" s="373">
        <f t="shared" si="3"/>
        <v>0</v>
      </c>
      <c r="U25" s="373">
        <f t="shared" si="3"/>
        <v>0</v>
      </c>
      <c r="V25" s="373">
        <f t="shared" si="3"/>
        <v>0</v>
      </c>
      <c r="W25" s="373">
        <f t="shared" si="3"/>
        <v>0</v>
      </c>
      <c r="Y25" s="373">
        <f t="shared" si="4"/>
        <v>0</v>
      </c>
      <c r="Z25" s="373">
        <f t="shared" si="5"/>
        <v>0</v>
      </c>
    </row>
    <row r="26" spans="2:26" ht="222.75" customHeight="1" x14ac:dyDescent="0.25">
      <c r="D26" s="107" t="str">
        <f ca="1">CONCATENATE($A$1,".",N26)</f>
        <v>5.9</v>
      </c>
      <c r="E26" s="224" t="s">
        <v>23</v>
      </c>
      <c r="F26" s="452" t="s">
        <v>447</v>
      </c>
      <c r="G26" s="225"/>
      <c r="H26" s="93" t="s">
        <v>47</v>
      </c>
      <c r="I26" s="399"/>
      <c r="J26" s="371" t="s">
        <v>448</v>
      </c>
      <c r="L26" s="163">
        <f>IF(AND(OR(E26="V1",E26="V2",E26="V3"),G26=""),1,0)</f>
        <v>1</v>
      </c>
      <c r="M26" s="163">
        <f>IF(OR(AND(E26="V1",G26="Ei"),(AND(E26="V1",G26="Osittain"))),1,0)</f>
        <v>0</v>
      </c>
      <c r="N26" s="391">
        <f ca="1">MAX(N$15:OFFSET(N26,-1,0))+1</f>
        <v>9</v>
      </c>
      <c r="P26" s="373">
        <f t="shared" ref="P26:W26" si="6">IF(AND($E26=P$2,$G26=P$3),1,0)</f>
        <v>0</v>
      </c>
      <c r="Q26" s="373">
        <f t="shared" si="6"/>
        <v>0</v>
      </c>
      <c r="R26" s="373">
        <f t="shared" si="6"/>
        <v>0</v>
      </c>
      <c r="S26" s="373">
        <f t="shared" si="6"/>
        <v>0</v>
      </c>
      <c r="T26" s="373">
        <f t="shared" si="6"/>
        <v>0</v>
      </c>
      <c r="U26" s="373">
        <f t="shared" si="6"/>
        <v>0</v>
      </c>
      <c r="V26" s="373">
        <f t="shared" si="6"/>
        <v>0</v>
      </c>
      <c r="W26" s="373">
        <f t="shared" si="6"/>
        <v>0</v>
      </c>
      <c r="Y26" s="373">
        <f>IF(E26="V2",1,0)</f>
        <v>0</v>
      </c>
      <c r="Z26" s="373">
        <f>IF(E26="V3",1,0)</f>
        <v>0</v>
      </c>
    </row>
    <row r="27" spans="2:26" ht="79.2" x14ac:dyDescent="0.25">
      <c r="D27" s="107" t="str">
        <f t="shared" ca="1" si="0"/>
        <v>5.10</v>
      </c>
      <c r="E27" s="224" t="s">
        <v>23</v>
      </c>
      <c r="F27" s="451" t="s">
        <v>449</v>
      </c>
      <c r="G27" s="225"/>
      <c r="H27" s="93" t="s">
        <v>47</v>
      </c>
      <c r="I27" s="399"/>
      <c r="L27" s="163">
        <f t="shared" si="1"/>
        <v>1</v>
      </c>
      <c r="M27" s="163">
        <f t="shared" si="2"/>
        <v>0</v>
      </c>
      <c r="N27" s="391">
        <f ca="1">MAX(N$15:OFFSET(N27,-1,0))+1</f>
        <v>10</v>
      </c>
      <c r="P27" s="373">
        <f t="shared" si="3"/>
        <v>0</v>
      </c>
      <c r="Q27" s="373">
        <f t="shared" si="3"/>
        <v>0</v>
      </c>
      <c r="R27" s="373">
        <f t="shared" si="3"/>
        <v>0</v>
      </c>
      <c r="S27" s="373">
        <f t="shared" si="3"/>
        <v>0</v>
      </c>
      <c r="T27" s="373">
        <f t="shared" si="3"/>
        <v>0</v>
      </c>
      <c r="U27" s="373">
        <f t="shared" si="3"/>
        <v>0</v>
      </c>
      <c r="V27" s="373">
        <f t="shared" si="3"/>
        <v>0</v>
      </c>
      <c r="W27" s="373">
        <f t="shared" si="3"/>
        <v>0</v>
      </c>
      <c r="Y27" s="373">
        <f t="shared" si="4"/>
        <v>0</v>
      </c>
      <c r="Z27" s="373">
        <f t="shared" si="5"/>
        <v>0</v>
      </c>
    </row>
    <row r="28" spans="2:26" ht="105.6" x14ac:dyDescent="0.25">
      <c r="D28" s="107" t="str">
        <f t="shared" ca="1" si="0"/>
        <v>5.11</v>
      </c>
      <c r="E28" s="224" t="s">
        <v>25</v>
      </c>
      <c r="F28" s="304" t="s">
        <v>450</v>
      </c>
      <c r="G28" s="225"/>
      <c r="H28" s="93" t="s">
        <v>47</v>
      </c>
      <c r="I28" s="399"/>
      <c r="L28" s="163">
        <f t="shared" si="1"/>
        <v>1</v>
      </c>
      <c r="M28" s="163">
        <f t="shared" si="2"/>
        <v>0</v>
      </c>
      <c r="N28" s="391">
        <f ca="1">MAX(N$15:OFFSET(N28,-1,0))+1</f>
        <v>11</v>
      </c>
      <c r="P28" s="373">
        <f t="shared" si="3"/>
        <v>0</v>
      </c>
      <c r="Q28" s="373">
        <f t="shared" si="3"/>
        <v>0</v>
      </c>
      <c r="R28" s="373">
        <f t="shared" si="3"/>
        <v>0</v>
      </c>
      <c r="S28" s="373">
        <f t="shared" si="3"/>
        <v>0</v>
      </c>
      <c r="T28" s="373">
        <f t="shared" si="3"/>
        <v>0</v>
      </c>
      <c r="U28" s="373">
        <f t="shared" si="3"/>
        <v>0</v>
      </c>
      <c r="V28" s="373">
        <f t="shared" si="3"/>
        <v>0</v>
      </c>
      <c r="W28" s="373">
        <f t="shared" si="3"/>
        <v>0</v>
      </c>
      <c r="Y28" s="373">
        <f t="shared" si="4"/>
        <v>1</v>
      </c>
      <c r="Z28" s="373">
        <f t="shared" si="5"/>
        <v>0</v>
      </c>
    </row>
    <row r="29" spans="2:26" ht="224.4" x14ac:dyDescent="0.3">
      <c r="D29" s="107" t="str">
        <f t="shared" ca="1" si="0"/>
        <v>5.12</v>
      </c>
      <c r="E29" s="224" t="s">
        <v>23</v>
      </c>
      <c r="F29" s="304" t="s">
        <v>451</v>
      </c>
      <c r="G29" s="225"/>
      <c r="H29" s="93" t="s">
        <v>47</v>
      </c>
      <c r="I29" s="399"/>
      <c r="L29" s="163">
        <f t="shared" si="1"/>
        <v>1</v>
      </c>
      <c r="M29" s="163">
        <f t="shared" si="2"/>
        <v>0</v>
      </c>
      <c r="N29" s="391">
        <f ca="1">MAX(N$15:OFFSET(N29,-1,0))+1</f>
        <v>12</v>
      </c>
      <c r="O29" s="424"/>
      <c r="P29" s="373">
        <f t="shared" si="3"/>
        <v>0</v>
      </c>
      <c r="Q29" s="373">
        <f t="shared" si="3"/>
        <v>0</v>
      </c>
      <c r="R29" s="373">
        <f t="shared" si="3"/>
        <v>0</v>
      </c>
      <c r="S29" s="373">
        <f t="shared" si="3"/>
        <v>0</v>
      </c>
      <c r="T29" s="373">
        <f t="shared" si="3"/>
        <v>0</v>
      </c>
      <c r="U29" s="373">
        <f t="shared" si="3"/>
        <v>0</v>
      </c>
      <c r="V29" s="373">
        <f t="shared" si="3"/>
        <v>0</v>
      </c>
      <c r="W29" s="373">
        <f t="shared" si="3"/>
        <v>0</v>
      </c>
      <c r="Y29" s="373">
        <f t="shared" si="4"/>
        <v>0</v>
      </c>
      <c r="Z29" s="373">
        <f t="shared" si="5"/>
        <v>0</v>
      </c>
    </row>
    <row r="30" spans="2:26" ht="79.2" x14ac:dyDescent="0.3">
      <c r="D30" s="107" t="str">
        <f t="shared" ca="1" si="0"/>
        <v>5.13</v>
      </c>
      <c r="E30" s="224" t="s">
        <v>23</v>
      </c>
      <c r="F30" s="304" t="s">
        <v>452</v>
      </c>
      <c r="G30" s="225"/>
      <c r="H30" s="93" t="s">
        <v>47</v>
      </c>
      <c r="I30" s="399"/>
      <c r="J30" s="371" t="s">
        <v>453</v>
      </c>
      <c r="L30" s="163">
        <f t="shared" si="1"/>
        <v>1</v>
      </c>
      <c r="M30" s="163">
        <f t="shared" si="2"/>
        <v>0</v>
      </c>
      <c r="N30" s="391">
        <f ca="1">MAX(N$15:OFFSET(N30,-1,0))+1</f>
        <v>13</v>
      </c>
      <c r="O30" s="424"/>
      <c r="P30" s="373">
        <f t="shared" si="3"/>
        <v>0</v>
      </c>
      <c r="Q30" s="373">
        <f t="shared" si="3"/>
        <v>0</v>
      </c>
      <c r="R30" s="373">
        <f t="shared" si="3"/>
        <v>0</v>
      </c>
      <c r="S30" s="373">
        <f t="shared" si="3"/>
        <v>0</v>
      </c>
      <c r="T30" s="373">
        <f t="shared" si="3"/>
        <v>0</v>
      </c>
      <c r="U30" s="373">
        <f t="shared" si="3"/>
        <v>0</v>
      </c>
      <c r="V30" s="373">
        <f t="shared" si="3"/>
        <v>0</v>
      </c>
      <c r="W30" s="373">
        <f t="shared" si="3"/>
        <v>0</v>
      </c>
      <c r="Y30" s="373">
        <f t="shared" si="4"/>
        <v>0</v>
      </c>
      <c r="Z30" s="373">
        <f t="shared" si="5"/>
        <v>0</v>
      </c>
    </row>
    <row r="31" spans="2:26" ht="92.4" x14ac:dyDescent="0.3">
      <c r="D31" s="107" t="str">
        <f t="shared" ca="1" si="0"/>
        <v>5.14</v>
      </c>
      <c r="E31" s="224" t="s">
        <v>23</v>
      </c>
      <c r="F31" s="304" t="s">
        <v>454</v>
      </c>
      <c r="G31" s="225"/>
      <c r="H31" s="93" t="s">
        <v>47</v>
      </c>
      <c r="I31" s="399"/>
      <c r="L31" s="163">
        <f t="shared" si="1"/>
        <v>1</v>
      </c>
      <c r="M31" s="163">
        <f t="shared" si="2"/>
        <v>0</v>
      </c>
      <c r="N31" s="391">
        <f ca="1">MAX(N$15:OFFSET(N31,-1,0))+1</f>
        <v>14</v>
      </c>
      <c r="O31" s="424"/>
      <c r="P31" s="373">
        <f t="shared" si="3"/>
        <v>0</v>
      </c>
      <c r="Q31" s="373">
        <f t="shared" si="3"/>
        <v>0</v>
      </c>
      <c r="R31" s="373">
        <f t="shared" si="3"/>
        <v>0</v>
      </c>
      <c r="S31" s="373">
        <f t="shared" si="3"/>
        <v>0</v>
      </c>
      <c r="T31" s="373">
        <f t="shared" si="3"/>
        <v>0</v>
      </c>
      <c r="U31" s="373">
        <f t="shared" si="3"/>
        <v>0</v>
      </c>
      <c r="V31" s="373">
        <f t="shared" si="3"/>
        <v>0</v>
      </c>
      <c r="W31" s="373">
        <f t="shared" si="3"/>
        <v>0</v>
      </c>
      <c r="Y31" s="373">
        <f t="shared" si="4"/>
        <v>0</v>
      </c>
      <c r="Z31" s="373">
        <f t="shared" si="5"/>
        <v>0</v>
      </c>
    </row>
    <row r="32" spans="2:26" ht="66" x14ac:dyDescent="0.3">
      <c r="D32" s="107" t="str">
        <f t="shared" ca="1" si="0"/>
        <v>5.15</v>
      </c>
      <c r="E32" s="224" t="s">
        <v>23</v>
      </c>
      <c r="F32" s="304" t="s">
        <v>455</v>
      </c>
      <c r="G32" s="225"/>
      <c r="H32" s="93" t="s">
        <v>47</v>
      </c>
      <c r="I32" s="399"/>
      <c r="L32" s="163">
        <f t="shared" si="1"/>
        <v>1</v>
      </c>
      <c r="M32" s="163">
        <f t="shared" si="2"/>
        <v>0</v>
      </c>
      <c r="N32" s="391">
        <f ca="1">MAX(N$15:OFFSET(N32,-1,0))+1</f>
        <v>15</v>
      </c>
      <c r="O32" s="424"/>
      <c r="P32" s="373">
        <f t="shared" si="3"/>
        <v>0</v>
      </c>
      <c r="Q32" s="373">
        <f t="shared" si="3"/>
        <v>0</v>
      </c>
      <c r="R32" s="373">
        <f t="shared" si="3"/>
        <v>0</v>
      </c>
      <c r="S32" s="373">
        <f t="shared" si="3"/>
        <v>0</v>
      </c>
      <c r="T32" s="373">
        <f t="shared" si="3"/>
        <v>0</v>
      </c>
      <c r="U32" s="373">
        <f t="shared" si="3"/>
        <v>0</v>
      </c>
      <c r="V32" s="373">
        <f t="shared" si="3"/>
        <v>0</v>
      </c>
      <c r="W32" s="373">
        <f t="shared" si="3"/>
        <v>0</v>
      </c>
      <c r="Y32" s="373">
        <f t="shared" si="4"/>
        <v>0</v>
      </c>
      <c r="Z32" s="373">
        <f t="shared" si="5"/>
        <v>0</v>
      </c>
    </row>
    <row r="33" spans="2:26" ht="92.4" x14ac:dyDescent="0.25">
      <c r="D33" s="107" t="str">
        <f t="shared" ca="1" si="0"/>
        <v>5.16</v>
      </c>
      <c r="E33" s="224" t="s">
        <v>23</v>
      </c>
      <c r="F33" s="227" t="s">
        <v>456</v>
      </c>
      <c r="G33" s="225"/>
      <c r="H33" s="93" t="s">
        <v>47</v>
      </c>
      <c r="I33" s="399"/>
      <c r="L33" s="163">
        <f t="shared" si="1"/>
        <v>1</v>
      </c>
      <c r="M33" s="163">
        <f t="shared" si="2"/>
        <v>0</v>
      </c>
      <c r="N33" s="391">
        <f ca="1">MAX(N$15:OFFSET(N33,-1,0))+1</f>
        <v>16</v>
      </c>
      <c r="P33" s="373">
        <f t="shared" si="3"/>
        <v>0</v>
      </c>
      <c r="Q33" s="373">
        <f t="shared" si="3"/>
        <v>0</v>
      </c>
      <c r="R33" s="373">
        <f t="shared" si="3"/>
        <v>0</v>
      </c>
      <c r="S33" s="373">
        <f t="shared" si="3"/>
        <v>0</v>
      </c>
      <c r="T33" s="373">
        <f t="shared" si="3"/>
        <v>0</v>
      </c>
      <c r="U33" s="373">
        <f t="shared" si="3"/>
        <v>0</v>
      </c>
      <c r="V33" s="373">
        <f t="shared" si="3"/>
        <v>0</v>
      </c>
      <c r="W33" s="373">
        <f t="shared" si="3"/>
        <v>0</v>
      </c>
      <c r="Y33" s="373">
        <f t="shared" si="4"/>
        <v>0</v>
      </c>
      <c r="Z33" s="373">
        <f t="shared" si="5"/>
        <v>0</v>
      </c>
    </row>
    <row r="34" spans="2:26" ht="79.2" x14ac:dyDescent="0.25">
      <c r="D34" s="107" t="str">
        <f t="shared" ca="1" si="0"/>
        <v>5.17</v>
      </c>
      <c r="E34" s="224" t="s">
        <v>23</v>
      </c>
      <c r="F34" s="297" t="s">
        <v>457</v>
      </c>
      <c r="G34" s="225"/>
      <c r="H34" s="93" t="s">
        <v>47</v>
      </c>
      <c r="I34" s="399"/>
      <c r="L34" s="163">
        <f t="shared" si="1"/>
        <v>1</v>
      </c>
      <c r="M34" s="163">
        <f t="shared" si="2"/>
        <v>0</v>
      </c>
      <c r="N34" s="391">
        <f ca="1">MAX(N$15:OFFSET(N34,-1,0))+1</f>
        <v>17</v>
      </c>
      <c r="P34" s="373">
        <f t="shared" si="3"/>
        <v>0</v>
      </c>
      <c r="Q34" s="373">
        <f t="shared" si="3"/>
        <v>0</v>
      </c>
      <c r="R34" s="373">
        <f t="shared" si="3"/>
        <v>0</v>
      </c>
      <c r="S34" s="373">
        <f t="shared" si="3"/>
        <v>0</v>
      </c>
      <c r="T34" s="373">
        <f t="shared" si="3"/>
        <v>0</v>
      </c>
      <c r="U34" s="373">
        <f t="shared" si="3"/>
        <v>0</v>
      </c>
      <c r="V34" s="373">
        <f t="shared" si="3"/>
        <v>0</v>
      </c>
      <c r="W34" s="373">
        <f t="shared" si="3"/>
        <v>0</v>
      </c>
      <c r="Y34" s="373">
        <f t="shared" si="4"/>
        <v>0</v>
      </c>
      <c r="Z34" s="373">
        <f t="shared" si="5"/>
        <v>0</v>
      </c>
    </row>
    <row r="35" spans="2:26" ht="66" x14ac:dyDescent="0.3">
      <c r="D35" s="107" t="str">
        <f t="shared" ca="1" si="0"/>
        <v>5.18</v>
      </c>
      <c r="E35" s="224" t="s">
        <v>25</v>
      </c>
      <c r="F35" s="227" t="s">
        <v>458</v>
      </c>
      <c r="G35" s="225"/>
      <c r="H35" s="93" t="s">
        <v>47</v>
      </c>
      <c r="I35" s="399"/>
      <c r="L35" s="163">
        <f t="shared" si="1"/>
        <v>1</v>
      </c>
      <c r="M35" s="163">
        <f t="shared" si="2"/>
        <v>0</v>
      </c>
      <c r="N35" s="391">
        <f ca="1">MAX(N$15:OFFSET(N35,-1,0))+1</f>
        <v>18</v>
      </c>
      <c r="O35" s="424"/>
      <c r="P35" s="373">
        <f t="shared" si="3"/>
        <v>0</v>
      </c>
      <c r="Q35" s="373">
        <f t="shared" si="3"/>
        <v>0</v>
      </c>
      <c r="R35" s="373">
        <f t="shared" si="3"/>
        <v>0</v>
      </c>
      <c r="S35" s="373">
        <f t="shared" si="3"/>
        <v>0</v>
      </c>
      <c r="T35" s="373">
        <f t="shared" si="3"/>
        <v>0</v>
      </c>
      <c r="U35" s="373">
        <f t="shared" si="3"/>
        <v>0</v>
      </c>
      <c r="V35" s="373">
        <f t="shared" si="3"/>
        <v>0</v>
      </c>
      <c r="W35" s="373">
        <f t="shared" si="3"/>
        <v>0</v>
      </c>
      <c r="Y35" s="373">
        <f t="shared" si="4"/>
        <v>1</v>
      </c>
      <c r="Z35" s="373">
        <f t="shared" si="5"/>
        <v>0</v>
      </c>
    </row>
    <row r="36" spans="2:26" ht="13.8" x14ac:dyDescent="0.25">
      <c r="H36" s="103"/>
      <c r="I36" s="37"/>
    </row>
    <row r="37" spans="2:26" ht="15.6" x14ac:dyDescent="0.3">
      <c r="B37" s="35"/>
      <c r="C37" s="44" t="s">
        <v>459</v>
      </c>
      <c r="E37" s="35"/>
      <c r="F37" s="321"/>
      <c r="G37" s="46"/>
      <c r="H37" s="103"/>
      <c r="I37" s="399"/>
    </row>
    <row r="38" spans="2:26" ht="13.8" x14ac:dyDescent="0.25">
      <c r="F38" s="104" t="s">
        <v>44</v>
      </c>
      <c r="G38" s="105" t="s">
        <v>45</v>
      </c>
      <c r="H38" s="108"/>
      <c r="I38" s="37"/>
    </row>
    <row r="39" spans="2:26" ht="52.8" x14ac:dyDescent="0.25">
      <c r="D39" s="107" t="str">
        <f t="shared" ref="D39:D51" ca="1" si="7">CONCATENATE($A$1,".",N39)</f>
        <v>5.19</v>
      </c>
      <c r="E39" s="224" t="s">
        <v>23</v>
      </c>
      <c r="F39" s="304" t="s">
        <v>460</v>
      </c>
      <c r="G39" s="225"/>
      <c r="H39" s="93" t="s">
        <v>47</v>
      </c>
      <c r="I39" s="399"/>
      <c r="L39" s="163">
        <f t="shared" ref="L39:L51" si="8">IF(AND(OR(E39="V1",E39="V2",E39="V3"),G39=""),1,0)</f>
        <v>1</v>
      </c>
      <c r="M39" s="163">
        <f t="shared" ref="M39:M51" si="9">IF(OR(AND(E39="V1",G39="Ei"),(AND(E39="V1",G39="Osittain"))),1,0)</f>
        <v>0</v>
      </c>
      <c r="N39" s="391">
        <f ca="1">MAX(N$15:OFFSET(N39,-1,0))+1</f>
        <v>19</v>
      </c>
      <c r="P39" s="373">
        <f t="shared" ref="P39:W44" si="10">IF(AND($E39=P$2,$G39=P$3),1,0)</f>
        <v>0</v>
      </c>
      <c r="Q39" s="373">
        <f t="shared" si="10"/>
        <v>0</v>
      </c>
      <c r="R39" s="373">
        <f t="shared" si="10"/>
        <v>0</v>
      </c>
      <c r="S39" s="373">
        <f t="shared" si="10"/>
        <v>0</v>
      </c>
      <c r="T39" s="373">
        <f t="shared" si="10"/>
        <v>0</v>
      </c>
      <c r="U39" s="373">
        <f t="shared" si="10"/>
        <v>0</v>
      </c>
      <c r="V39" s="373">
        <f t="shared" si="10"/>
        <v>0</v>
      </c>
      <c r="W39" s="373">
        <f t="shared" si="10"/>
        <v>0</v>
      </c>
      <c r="Y39" s="373">
        <f t="shared" ref="Y39:Y51" si="11">IF(E39="V2",1,0)</f>
        <v>0</v>
      </c>
      <c r="Z39" s="373">
        <f t="shared" ref="Z39:Z51" si="12">IF(E39="V3",1,0)</f>
        <v>0</v>
      </c>
    </row>
    <row r="40" spans="2:26" ht="52.8" x14ac:dyDescent="0.25">
      <c r="D40" s="107" t="str">
        <f t="shared" ca="1" si="7"/>
        <v>5.20</v>
      </c>
      <c r="E40" s="224" t="s">
        <v>23</v>
      </c>
      <c r="F40" s="304" t="s">
        <v>461</v>
      </c>
      <c r="G40" s="225"/>
      <c r="H40" s="93" t="s">
        <v>47</v>
      </c>
      <c r="I40" s="399"/>
      <c r="L40" s="163">
        <f t="shared" si="8"/>
        <v>1</v>
      </c>
      <c r="M40" s="163">
        <f t="shared" si="9"/>
        <v>0</v>
      </c>
      <c r="N40" s="391">
        <f ca="1">MAX(N$15:OFFSET(N40,-1,0))+1</f>
        <v>20</v>
      </c>
      <c r="P40" s="373">
        <f t="shared" si="10"/>
        <v>0</v>
      </c>
      <c r="Q40" s="373">
        <f t="shared" si="10"/>
        <v>0</v>
      </c>
      <c r="R40" s="373">
        <f t="shared" si="10"/>
        <v>0</v>
      </c>
      <c r="S40" s="373">
        <f t="shared" si="10"/>
        <v>0</v>
      </c>
      <c r="T40" s="373">
        <f t="shared" si="10"/>
        <v>0</v>
      </c>
      <c r="U40" s="373">
        <f t="shared" si="10"/>
        <v>0</v>
      </c>
      <c r="V40" s="373">
        <f t="shared" si="10"/>
        <v>0</v>
      </c>
      <c r="W40" s="373">
        <f t="shared" si="10"/>
        <v>0</v>
      </c>
      <c r="Y40" s="373">
        <f t="shared" si="11"/>
        <v>0</v>
      </c>
      <c r="Z40" s="373">
        <f t="shared" si="12"/>
        <v>0</v>
      </c>
    </row>
    <row r="41" spans="2:26" ht="52.8" x14ac:dyDescent="0.25">
      <c r="D41" s="107" t="str">
        <f t="shared" ca="1" si="7"/>
        <v>5.21</v>
      </c>
      <c r="E41" s="224" t="s">
        <v>23</v>
      </c>
      <c r="F41" s="297" t="s">
        <v>462</v>
      </c>
      <c r="G41" s="225"/>
      <c r="H41" s="93" t="s">
        <v>47</v>
      </c>
      <c r="I41" s="399"/>
      <c r="L41" s="163">
        <f t="shared" si="8"/>
        <v>1</v>
      </c>
      <c r="M41" s="163">
        <f t="shared" si="9"/>
        <v>0</v>
      </c>
      <c r="N41" s="391">
        <f ca="1">MAX(N$15:OFFSET(N41,-1,0))+1</f>
        <v>21</v>
      </c>
      <c r="P41" s="373">
        <f t="shared" si="10"/>
        <v>0</v>
      </c>
      <c r="Q41" s="373">
        <f t="shared" si="10"/>
        <v>0</v>
      </c>
      <c r="R41" s="373">
        <f t="shared" si="10"/>
        <v>0</v>
      </c>
      <c r="S41" s="373">
        <f t="shared" si="10"/>
        <v>0</v>
      </c>
      <c r="T41" s="373">
        <f t="shared" si="10"/>
        <v>0</v>
      </c>
      <c r="U41" s="373">
        <f t="shared" si="10"/>
        <v>0</v>
      </c>
      <c r="V41" s="373">
        <f t="shared" si="10"/>
        <v>0</v>
      </c>
      <c r="W41" s="373">
        <f t="shared" si="10"/>
        <v>0</v>
      </c>
      <c r="Y41" s="373">
        <f t="shared" si="11"/>
        <v>0</v>
      </c>
      <c r="Z41" s="373">
        <f t="shared" si="12"/>
        <v>0</v>
      </c>
    </row>
    <row r="42" spans="2:26" ht="66" x14ac:dyDescent="0.25">
      <c r="D42" s="107" t="str">
        <f t="shared" ca="1" si="7"/>
        <v>5.22</v>
      </c>
      <c r="E42" s="224" t="s">
        <v>25</v>
      </c>
      <c r="F42" s="304" t="s">
        <v>463</v>
      </c>
      <c r="G42" s="225"/>
      <c r="H42" s="93" t="s">
        <v>47</v>
      </c>
      <c r="I42" s="399"/>
      <c r="L42" s="163">
        <f t="shared" si="8"/>
        <v>1</v>
      </c>
      <c r="M42" s="163">
        <f t="shared" si="9"/>
        <v>0</v>
      </c>
      <c r="N42" s="391">
        <f ca="1">MAX(N$15:OFFSET(N42,-1,0))+1</f>
        <v>22</v>
      </c>
      <c r="P42" s="373">
        <f t="shared" ref="P42:W42" si="13">IF(AND($E42=P$2,$G42=P$3),1,0)</f>
        <v>0</v>
      </c>
      <c r="Q42" s="373">
        <f t="shared" si="13"/>
        <v>0</v>
      </c>
      <c r="R42" s="373">
        <f t="shared" si="13"/>
        <v>0</v>
      </c>
      <c r="S42" s="373">
        <f t="shared" si="13"/>
        <v>0</v>
      </c>
      <c r="T42" s="373">
        <f t="shared" si="13"/>
        <v>0</v>
      </c>
      <c r="U42" s="373">
        <f t="shared" si="13"/>
        <v>0</v>
      </c>
      <c r="V42" s="373">
        <f t="shared" si="13"/>
        <v>0</v>
      </c>
      <c r="W42" s="373">
        <f t="shared" si="13"/>
        <v>0</v>
      </c>
      <c r="Y42" s="373">
        <f t="shared" si="11"/>
        <v>1</v>
      </c>
      <c r="Z42" s="373">
        <f t="shared" si="12"/>
        <v>0</v>
      </c>
    </row>
    <row r="43" spans="2:26" ht="52.8" x14ac:dyDescent="0.3">
      <c r="D43" s="107" t="str">
        <f t="shared" ca="1" si="7"/>
        <v>5.23</v>
      </c>
      <c r="E43" s="224" t="s">
        <v>23</v>
      </c>
      <c r="F43" s="309" t="s">
        <v>464</v>
      </c>
      <c r="G43" s="225"/>
      <c r="H43" s="93" t="s">
        <v>47</v>
      </c>
      <c r="I43" s="399"/>
      <c r="L43" s="163">
        <f t="shared" si="8"/>
        <v>1</v>
      </c>
      <c r="M43" s="163">
        <f t="shared" si="9"/>
        <v>0</v>
      </c>
      <c r="N43" s="391">
        <f ca="1">MAX(N$15:OFFSET(N43,-1,0))+1</f>
        <v>23</v>
      </c>
      <c r="O43" s="424"/>
      <c r="P43" s="373">
        <f t="shared" si="10"/>
        <v>0</v>
      </c>
      <c r="Q43" s="373">
        <f t="shared" si="10"/>
        <v>0</v>
      </c>
      <c r="R43" s="373">
        <f t="shared" si="10"/>
        <v>0</v>
      </c>
      <c r="S43" s="373">
        <f t="shared" si="10"/>
        <v>0</v>
      </c>
      <c r="T43" s="373">
        <f t="shared" si="10"/>
        <v>0</v>
      </c>
      <c r="U43" s="373">
        <f t="shared" si="10"/>
        <v>0</v>
      </c>
      <c r="V43" s="373">
        <f t="shared" si="10"/>
        <v>0</v>
      </c>
      <c r="W43" s="373">
        <f t="shared" si="10"/>
        <v>0</v>
      </c>
      <c r="X43" s="430"/>
      <c r="Y43" s="373">
        <f t="shared" si="11"/>
        <v>0</v>
      </c>
      <c r="Z43" s="373">
        <f t="shared" si="12"/>
        <v>0</v>
      </c>
    </row>
    <row r="44" spans="2:26" ht="118.8" x14ac:dyDescent="0.25">
      <c r="D44" s="107" t="str">
        <f t="shared" ca="1" si="7"/>
        <v>5.24</v>
      </c>
      <c r="E44" s="224" t="s">
        <v>23</v>
      </c>
      <c r="F44" s="243" t="s">
        <v>465</v>
      </c>
      <c r="G44" s="225"/>
      <c r="H44" s="93" t="s">
        <v>47</v>
      </c>
      <c r="I44" s="399"/>
      <c r="L44" s="163">
        <f t="shared" si="8"/>
        <v>1</v>
      </c>
      <c r="M44" s="163">
        <f t="shared" si="9"/>
        <v>0</v>
      </c>
      <c r="N44" s="391">
        <f ca="1">MAX(N$15:OFFSET(N44,-1,0))+1</f>
        <v>24</v>
      </c>
      <c r="P44" s="373">
        <f t="shared" si="10"/>
        <v>0</v>
      </c>
      <c r="Q44" s="373">
        <f t="shared" si="10"/>
        <v>0</v>
      </c>
      <c r="R44" s="373">
        <f t="shared" si="10"/>
        <v>0</v>
      </c>
      <c r="S44" s="373">
        <f t="shared" si="10"/>
        <v>0</v>
      </c>
      <c r="T44" s="373">
        <f t="shared" si="10"/>
        <v>0</v>
      </c>
      <c r="U44" s="373">
        <f t="shared" si="10"/>
        <v>0</v>
      </c>
      <c r="V44" s="373">
        <f t="shared" si="10"/>
        <v>0</v>
      </c>
      <c r="W44" s="373">
        <f t="shared" si="10"/>
        <v>0</v>
      </c>
      <c r="Y44" s="373">
        <f t="shared" si="11"/>
        <v>0</v>
      </c>
      <c r="Z44" s="373">
        <f t="shared" si="12"/>
        <v>0</v>
      </c>
    </row>
    <row r="45" spans="2:26" ht="66" x14ac:dyDescent="0.25">
      <c r="D45" s="107" t="str">
        <f t="shared" ca="1" si="7"/>
        <v>5.25</v>
      </c>
      <c r="E45" s="224" t="s">
        <v>23</v>
      </c>
      <c r="F45" s="308" t="s">
        <v>466</v>
      </c>
      <c r="G45" s="225"/>
      <c r="H45" s="93" t="s">
        <v>47</v>
      </c>
      <c r="I45" s="399"/>
      <c r="L45" s="163">
        <f t="shared" si="8"/>
        <v>1</v>
      </c>
      <c r="M45" s="163">
        <f t="shared" si="9"/>
        <v>0</v>
      </c>
      <c r="N45" s="391">
        <f ca="1">MAX(N$15:OFFSET(N45,-1,0))+1</f>
        <v>25</v>
      </c>
      <c r="P45" s="373">
        <f t="shared" ref="P45:W51" si="14">IF(AND($E45=P$2,$G45=P$3),1,0)</f>
        <v>0</v>
      </c>
      <c r="Q45" s="373">
        <f t="shared" si="14"/>
        <v>0</v>
      </c>
      <c r="R45" s="373">
        <f t="shared" si="14"/>
        <v>0</v>
      </c>
      <c r="S45" s="373">
        <f t="shared" si="14"/>
        <v>0</v>
      </c>
      <c r="T45" s="373">
        <f t="shared" si="14"/>
        <v>0</v>
      </c>
      <c r="U45" s="373">
        <f t="shared" si="14"/>
        <v>0</v>
      </c>
      <c r="V45" s="373">
        <f t="shared" si="14"/>
        <v>0</v>
      </c>
      <c r="W45" s="373">
        <f t="shared" si="14"/>
        <v>0</v>
      </c>
      <c r="Y45" s="373">
        <f t="shared" si="11"/>
        <v>0</v>
      </c>
      <c r="Z45" s="373">
        <f t="shared" si="12"/>
        <v>0</v>
      </c>
    </row>
    <row r="46" spans="2:26" ht="52.8" x14ac:dyDescent="0.3">
      <c r="D46" s="107" t="str">
        <f t="shared" ca="1" si="7"/>
        <v>5.26</v>
      </c>
      <c r="E46" s="224" t="s">
        <v>25</v>
      </c>
      <c r="F46" s="304" t="s">
        <v>467</v>
      </c>
      <c r="G46" s="225"/>
      <c r="H46" s="93" t="s">
        <v>47</v>
      </c>
      <c r="I46" s="399"/>
      <c r="L46" s="163">
        <f t="shared" si="8"/>
        <v>1</v>
      </c>
      <c r="M46" s="163">
        <f t="shared" si="9"/>
        <v>0</v>
      </c>
      <c r="N46" s="391">
        <f ca="1">MAX(N$15:OFFSET(N46,-1,0))+1</f>
        <v>26</v>
      </c>
      <c r="O46" s="424"/>
      <c r="P46" s="373">
        <f t="shared" si="14"/>
        <v>0</v>
      </c>
      <c r="Q46" s="373">
        <f t="shared" si="14"/>
        <v>0</v>
      </c>
      <c r="R46" s="373">
        <f t="shared" si="14"/>
        <v>0</v>
      </c>
      <c r="S46" s="373">
        <f t="shared" si="14"/>
        <v>0</v>
      </c>
      <c r="T46" s="373">
        <f t="shared" si="14"/>
        <v>0</v>
      </c>
      <c r="U46" s="373">
        <f t="shared" si="14"/>
        <v>0</v>
      </c>
      <c r="V46" s="373">
        <f t="shared" si="14"/>
        <v>0</v>
      </c>
      <c r="W46" s="373">
        <f t="shared" si="14"/>
        <v>0</v>
      </c>
      <c r="Y46" s="373">
        <f t="shared" si="11"/>
        <v>1</v>
      </c>
      <c r="Z46" s="373">
        <f t="shared" si="12"/>
        <v>0</v>
      </c>
    </row>
    <row r="47" spans="2:26" ht="66" x14ac:dyDescent="0.25">
      <c r="D47" s="107" t="str">
        <f t="shared" ca="1" si="7"/>
        <v>5.27</v>
      </c>
      <c r="E47" s="224" t="s">
        <v>23</v>
      </c>
      <c r="F47" s="243" t="s">
        <v>468</v>
      </c>
      <c r="G47" s="225"/>
      <c r="H47" s="93" t="s">
        <v>47</v>
      </c>
      <c r="I47" s="399"/>
      <c r="J47" s="438"/>
      <c r="L47" s="163">
        <f t="shared" si="8"/>
        <v>1</v>
      </c>
      <c r="M47" s="163">
        <f t="shared" si="9"/>
        <v>0</v>
      </c>
      <c r="N47" s="391">
        <f ca="1">MAX(N$15:OFFSET(N47,-1,0))+1</f>
        <v>27</v>
      </c>
      <c r="P47" s="373">
        <f t="shared" si="14"/>
        <v>0</v>
      </c>
      <c r="Q47" s="373">
        <f t="shared" si="14"/>
        <v>0</v>
      </c>
      <c r="R47" s="373">
        <f t="shared" si="14"/>
        <v>0</v>
      </c>
      <c r="S47" s="373">
        <f t="shared" si="14"/>
        <v>0</v>
      </c>
      <c r="T47" s="373">
        <f t="shared" si="14"/>
        <v>0</v>
      </c>
      <c r="U47" s="373">
        <f t="shared" si="14"/>
        <v>0</v>
      </c>
      <c r="V47" s="373">
        <f t="shared" si="14"/>
        <v>0</v>
      </c>
      <c r="W47" s="373">
        <f t="shared" si="14"/>
        <v>0</v>
      </c>
      <c r="Y47" s="373">
        <f t="shared" si="11"/>
        <v>0</v>
      </c>
      <c r="Z47" s="373">
        <f t="shared" si="12"/>
        <v>0</v>
      </c>
    </row>
    <row r="48" spans="2:26" ht="66" x14ac:dyDescent="0.3">
      <c r="D48" s="107" t="str">
        <f t="shared" ca="1" si="7"/>
        <v>5.28</v>
      </c>
      <c r="E48" s="224" t="s">
        <v>23</v>
      </c>
      <c r="F48" s="309" t="s">
        <v>469</v>
      </c>
      <c r="G48" s="225"/>
      <c r="H48" s="93" t="s">
        <v>47</v>
      </c>
      <c r="I48" s="399"/>
      <c r="L48" s="163">
        <f t="shared" si="8"/>
        <v>1</v>
      </c>
      <c r="M48" s="163">
        <f t="shared" si="9"/>
        <v>0</v>
      </c>
      <c r="N48" s="391">
        <f ca="1">MAX(N$15:OFFSET(N48,-1,0))+1</f>
        <v>28</v>
      </c>
      <c r="O48" s="424"/>
      <c r="P48" s="373">
        <f t="shared" si="14"/>
        <v>0</v>
      </c>
      <c r="Q48" s="373">
        <f t="shared" si="14"/>
        <v>0</v>
      </c>
      <c r="R48" s="373">
        <f t="shared" si="14"/>
        <v>0</v>
      </c>
      <c r="S48" s="373">
        <f t="shared" si="14"/>
        <v>0</v>
      </c>
      <c r="T48" s="373">
        <f t="shared" si="14"/>
        <v>0</v>
      </c>
      <c r="U48" s="373">
        <f t="shared" si="14"/>
        <v>0</v>
      </c>
      <c r="V48" s="373">
        <f t="shared" si="14"/>
        <v>0</v>
      </c>
      <c r="W48" s="373">
        <f t="shared" si="14"/>
        <v>0</v>
      </c>
      <c r="Y48" s="373">
        <f t="shared" si="11"/>
        <v>0</v>
      </c>
      <c r="Z48" s="373">
        <f t="shared" si="12"/>
        <v>0</v>
      </c>
    </row>
    <row r="49" spans="1:27" ht="118.8" x14ac:dyDescent="0.25">
      <c r="D49" s="107" t="str">
        <f t="shared" ca="1" si="7"/>
        <v>5.29</v>
      </c>
      <c r="E49" s="224" t="s">
        <v>23</v>
      </c>
      <c r="F49" s="243" t="s">
        <v>470</v>
      </c>
      <c r="G49" s="225"/>
      <c r="H49" s="93" t="s">
        <v>47</v>
      </c>
      <c r="I49" s="399"/>
      <c r="J49" s="438"/>
      <c r="L49" s="163">
        <f t="shared" si="8"/>
        <v>1</v>
      </c>
      <c r="M49" s="163">
        <f t="shared" si="9"/>
        <v>0</v>
      </c>
      <c r="N49" s="391">
        <f ca="1">MAX(N$15:OFFSET(N49,-1,0))+1</f>
        <v>29</v>
      </c>
      <c r="P49" s="373">
        <f t="shared" si="14"/>
        <v>0</v>
      </c>
      <c r="Q49" s="373">
        <f t="shared" si="14"/>
        <v>0</v>
      </c>
      <c r="R49" s="373">
        <f t="shared" si="14"/>
        <v>0</v>
      </c>
      <c r="S49" s="373">
        <f t="shared" si="14"/>
        <v>0</v>
      </c>
      <c r="T49" s="373">
        <f t="shared" si="14"/>
        <v>0</v>
      </c>
      <c r="U49" s="373">
        <f t="shared" si="14"/>
        <v>0</v>
      </c>
      <c r="V49" s="373">
        <f t="shared" si="14"/>
        <v>0</v>
      </c>
      <c r="W49" s="373">
        <f t="shared" si="14"/>
        <v>0</v>
      </c>
      <c r="Y49" s="373">
        <f t="shared" si="11"/>
        <v>0</v>
      </c>
      <c r="Z49" s="373">
        <f t="shared" si="12"/>
        <v>0</v>
      </c>
    </row>
    <row r="50" spans="1:27" ht="79.2" x14ac:dyDescent="0.25">
      <c r="D50" s="107" t="str">
        <f t="shared" ca="1" si="7"/>
        <v>5.30</v>
      </c>
      <c r="E50" s="224" t="s">
        <v>23</v>
      </c>
      <c r="F50" s="243" t="s">
        <v>471</v>
      </c>
      <c r="G50" s="225"/>
      <c r="H50" s="93" t="s">
        <v>47</v>
      </c>
      <c r="I50" s="399"/>
      <c r="L50" s="163">
        <f t="shared" si="8"/>
        <v>1</v>
      </c>
      <c r="M50" s="163">
        <f t="shared" si="9"/>
        <v>0</v>
      </c>
      <c r="N50" s="391">
        <f ca="1">MAX(N$15:OFFSET(N50,-1,0))+1</f>
        <v>30</v>
      </c>
      <c r="P50" s="373">
        <f t="shared" si="14"/>
        <v>0</v>
      </c>
      <c r="Q50" s="373">
        <f t="shared" si="14"/>
        <v>0</v>
      </c>
      <c r="R50" s="373">
        <f t="shared" si="14"/>
        <v>0</v>
      </c>
      <c r="S50" s="373">
        <f t="shared" si="14"/>
        <v>0</v>
      </c>
      <c r="T50" s="373">
        <f t="shared" si="14"/>
        <v>0</v>
      </c>
      <c r="U50" s="373">
        <f t="shared" si="14"/>
        <v>0</v>
      </c>
      <c r="V50" s="373">
        <f t="shared" si="14"/>
        <v>0</v>
      </c>
      <c r="W50" s="373">
        <f t="shared" si="14"/>
        <v>0</v>
      </c>
      <c r="Y50" s="373">
        <f t="shared" si="11"/>
        <v>0</v>
      </c>
      <c r="Z50" s="373">
        <f t="shared" si="12"/>
        <v>0</v>
      </c>
    </row>
    <row r="51" spans="1:27" ht="66" x14ac:dyDescent="0.3">
      <c r="D51" s="107" t="str">
        <f t="shared" ca="1" si="7"/>
        <v>5.31</v>
      </c>
      <c r="E51" s="224" t="s">
        <v>25</v>
      </c>
      <c r="F51" s="308" t="s">
        <v>472</v>
      </c>
      <c r="G51" s="225"/>
      <c r="H51" s="93" t="s">
        <v>47</v>
      </c>
      <c r="I51" s="399"/>
      <c r="L51" s="163">
        <f t="shared" si="8"/>
        <v>1</v>
      </c>
      <c r="M51" s="163">
        <f t="shared" si="9"/>
        <v>0</v>
      </c>
      <c r="N51" s="391">
        <f ca="1">MAX(N$15:OFFSET(N51,-1,0))+1</f>
        <v>31</v>
      </c>
      <c r="O51" s="424"/>
      <c r="P51" s="373">
        <f t="shared" si="14"/>
        <v>0</v>
      </c>
      <c r="Q51" s="373">
        <f t="shared" si="14"/>
        <v>0</v>
      </c>
      <c r="R51" s="373">
        <f t="shared" si="14"/>
        <v>0</v>
      </c>
      <c r="S51" s="373">
        <f t="shared" si="14"/>
        <v>0</v>
      </c>
      <c r="T51" s="373">
        <f t="shared" si="14"/>
        <v>0</v>
      </c>
      <c r="U51" s="373">
        <f t="shared" si="14"/>
        <v>0</v>
      </c>
      <c r="V51" s="373">
        <f t="shared" si="14"/>
        <v>0</v>
      </c>
      <c r="W51" s="373">
        <f t="shared" si="14"/>
        <v>0</v>
      </c>
      <c r="Y51" s="373">
        <f t="shared" si="11"/>
        <v>1</v>
      </c>
      <c r="Z51" s="373">
        <f t="shared" si="12"/>
        <v>0</v>
      </c>
    </row>
    <row r="52" spans="1:27" ht="6.75" customHeight="1" x14ac:dyDescent="0.25">
      <c r="H52" s="103"/>
      <c r="I52" s="37"/>
    </row>
    <row r="53" spans="1:27" s="189" customFormat="1" ht="12.75" customHeight="1" x14ac:dyDescent="0.25">
      <c r="A53" s="187"/>
      <c r="B53" s="187"/>
      <c r="C53" s="188"/>
      <c r="D53" s="488" t="s">
        <v>149</v>
      </c>
      <c r="E53" s="488"/>
      <c r="F53" s="488"/>
      <c r="G53" s="488"/>
      <c r="H53" s="488"/>
      <c r="I53" s="488"/>
      <c r="J53" s="488"/>
      <c r="K53" s="488"/>
      <c r="L53" s="488"/>
      <c r="M53" s="488"/>
      <c r="N53" s="488"/>
      <c r="O53" s="488"/>
      <c r="P53" s="488"/>
      <c r="Q53" s="405"/>
      <c r="R53" s="405"/>
      <c r="S53" s="405"/>
      <c r="T53" s="405"/>
      <c r="U53" s="405"/>
      <c r="V53" s="405"/>
      <c r="W53" s="405"/>
      <c r="X53" s="429"/>
      <c r="Y53" s="392" t="s">
        <v>150</v>
      </c>
      <c r="Z53" s="392" t="s">
        <v>151</v>
      </c>
      <c r="AA53" s="405"/>
    </row>
    <row r="54" spans="1:27" s="47" customFormat="1" ht="13.8" x14ac:dyDescent="0.25">
      <c r="A54" s="16"/>
      <c r="B54" s="16"/>
      <c r="C54" s="29"/>
      <c r="D54" s="16"/>
      <c r="E54" s="30"/>
      <c r="F54" s="53"/>
      <c r="G54" s="54"/>
      <c r="H54" s="103"/>
      <c r="I54" s="399"/>
      <c r="J54" s="371"/>
      <c r="K54" s="37"/>
      <c r="L54" s="163"/>
      <c r="M54" s="163"/>
      <c r="N54" s="163"/>
      <c r="O54" s="37"/>
      <c r="P54" s="161">
        <f t="shared" ref="P54:W54" si="15">SUM(P6:P53)</f>
        <v>0</v>
      </c>
      <c r="Q54" s="161">
        <f t="shared" si="15"/>
        <v>0</v>
      </c>
      <c r="R54" s="161">
        <f t="shared" si="15"/>
        <v>0</v>
      </c>
      <c r="S54" s="161">
        <f t="shared" si="15"/>
        <v>0</v>
      </c>
      <c r="T54" s="161">
        <f t="shared" si="15"/>
        <v>0</v>
      </c>
      <c r="U54" s="161">
        <f t="shared" si="15"/>
        <v>0</v>
      </c>
      <c r="V54" s="161">
        <f t="shared" si="15"/>
        <v>0</v>
      </c>
      <c r="W54" s="161">
        <f t="shared" si="15"/>
        <v>0</v>
      </c>
      <c r="X54" s="421"/>
      <c r="Y54" s="161">
        <f>SUM(Y6:Y51)</f>
        <v>5</v>
      </c>
      <c r="Z54" s="161">
        <f>SUM(Z6:Z51)</f>
        <v>0</v>
      </c>
      <c r="AA54" s="37"/>
    </row>
    <row r="55" spans="1:27" s="47" customFormat="1" ht="13.8" x14ac:dyDescent="0.25">
      <c r="A55" s="16"/>
      <c r="B55" s="16"/>
      <c r="C55" s="29"/>
      <c r="D55" s="16"/>
      <c r="E55" s="30"/>
      <c r="F55" s="53"/>
      <c r="G55" s="54"/>
      <c r="H55" s="103"/>
      <c r="I55" s="399"/>
      <c r="J55" s="371"/>
      <c r="K55" s="37"/>
      <c r="L55" s="163"/>
      <c r="M55" s="163"/>
      <c r="N55" s="163"/>
      <c r="O55" s="37"/>
      <c r="P55" s="161"/>
      <c r="Q55" s="37"/>
      <c r="R55" s="37"/>
      <c r="S55" s="37"/>
      <c r="T55" s="37"/>
      <c r="U55" s="37"/>
      <c r="V55" s="37"/>
      <c r="W55" s="37"/>
      <c r="X55" s="421"/>
      <c r="Y55" s="37"/>
      <c r="Z55" s="37"/>
      <c r="AA55" s="37"/>
    </row>
    <row r="56" spans="1:27" s="47" customFormat="1" ht="13.8" x14ac:dyDescent="0.25">
      <c r="A56" s="16"/>
      <c r="B56" s="16"/>
      <c r="C56" s="29"/>
      <c r="D56" s="16"/>
      <c r="E56" s="30"/>
      <c r="F56" s="53"/>
      <c r="G56" s="54"/>
      <c r="H56" s="103"/>
      <c r="I56" s="399"/>
      <c r="J56" s="371"/>
      <c r="K56" s="37"/>
      <c r="L56" s="163"/>
      <c r="M56" s="163"/>
      <c r="N56" s="163"/>
      <c r="O56" s="37"/>
      <c r="P56" s="161"/>
      <c r="Q56" s="37"/>
      <c r="R56" s="37"/>
      <c r="S56" s="37"/>
      <c r="T56" s="37"/>
      <c r="U56" s="37"/>
      <c r="V56" s="37"/>
      <c r="W56" s="37"/>
      <c r="X56" s="421"/>
      <c r="Y56" s="37"/>
      <c r="Z56" s="37"/>
      <c r="AA56" s="37"/>
    </row>
    <row r="57" spans="1:27" s="47" customFormat="1" ht="13.8" x14ac:dyDescent="0.25">
      <c r="A57" s="16"/>
      <c r="B57" s="16"/>
      <c r="C57" s="29"/>
      <c r="D57" s="16"/>
      <c r="E57" s="30"/>
      <c r="F57" s="51"/>
      <c r="G57" s="45"/>
      <c r="H57" s="103"/>
      <c r="I57" s="399"/>
      <c r="J57" s="371"/>
      <c r="K57" s="37"/>
      <c r="L57" s="163"/>
      <c r="M57" s="163"/>
      <c r="N57" s="163"/>
      <c r="O57" s="37"/>
      <c r="P57" s="161"/>
      <c r="Q57" s="37"/>
      <c r="R57" s="37"/>
      <c r="S57" s="37"/>
      <c r="T57" s="37"/>
      <c r="U57" s="37"/>
      <c r="V57" s="37"/>
      <c r="W57" s="37"/>
      <c r="X57" s="421"/>
      <c r="Y57" s="37"/>
      <c r="Z57" s="37"/>
      <c r="AA57" s="37"/>
    </row>
    <row r="58" spans="1:27" s="47" customFormat="1" ht="13.8" x14ac:dyDescent="0.25">
      <c r="A58" s="16"/>
      <c r="B58" s="16"/>
      <c r="C58" s="29"/>
      <c r="D58" s="16"/>
      <c r="E58" s="30"/>
      <c r="F58" s="321"/>
      <c r="G58" s="45"/>
      <c r="H58" s="103"/>
      <c r="I58" s="399"/>
      <c r="J58" s="371"/>
      <c r="K58" s="37"/>
      <c r="L58" s="163"/>
      <c r="M58" s="163"/>
      <c r="N58" s="163"/>
      <c r="O58" s="37"/>
      <c r="P58" s="161"/>
      <c r="Q58" s="37"/>
      <c r="R58" s="37"/>
      <c r="S58" s="37"/>
      <c r="T58" s="37"/>
      <c r="U58" s="37"/>
      <c r="V58" s="37"/>
      <c r="W58" s="37"/>
      <c r="X58" s="421"/>
      <c r="Y58" s="37"/>
      <c r="Z58" s="37"/>
      <c r="AA58" s="37"/>
    </row>
    <row r="59" spans="1:27" s="47" customFormat="1" ht="13.8" x14ac:dyDescent="0.25">
      <c r="A59" s="16"/>
      <c r="B59" s="16"/>
      <c r="C59" s="29"/>
      <c r="D59" s="16"/>
      <c r="E59" s="30"/>
      <c r="F59" s="321"/>
      <c r="G59" s="45"/>
      <c r="H59" s="103"/>
      <c r="I59" s="399"/>
      <c r="J59" s="371"/>
      <c r="K59" s="37"/>
      <c r="L59" s="163"/>
      <c r="M59" s="163"/>
      <c r="N59" s="163"/>
      <c r="O59" s="37"/>
      <c r="P59" s="161"/>
      <c r="Q59" s="37"/>
      <c r="R59" s="37"/>
      <c r="S59" s="37"/>
      <c r="T59" s="37"/>
      <c r="U59" s="37"/>
      <c r="V59" s="37"/>
      <c r="W59" s="37"/>
      <c r="X59" s="421"/>
      <c r="Y59" s="37"/>
      <c r="Z59" s="37"/>
      <c r="AA59" s="37"/>
    </row>
    <row r="60" spans="1:27" s="47" customFormat="1" ht="13.8" x14ac:dyDescent="0.25">
      <c r="A60" s="16"/>
      <c r="B60" s="16"/>
      <c r="C60" s="29"/>
      <c r="D60" s="16"/>
      <c r="E60" s="30"/>
      <c r="F60" s="321"/>
      <c r="G60" s="45"/>
      <c r="H60" s="103"/>
      <c r="I60" s="399"/>
      <c r="J60" s="371"/>
      <c r="K60" s="37"/>
      <c r="L60" s="163"/>
      <c r="M60" s="163"/>
      <c r="N60" s="163"/>
      <c r="O60" s="37"/>
      <c r="P60" s="161"/>
      <c r="Q60" s="37"/>
      <c r="R60" s="37"/>
      <c r="S60" s="37"/>
      <c r="T60" s="37"/>
      <c r="U60" s="37"/>
      <c r="V60" s="37"/>
      <c r="W60" s="37"/>
      <c r="X60" s="421"/>
      <c r="Y60" s="37"/>
      <c r="Z60" s="37"/>
      <c r="AA60" s="37"/>
    </row>
    <row r="61" spans="1:27" s="47" customFormat="1" ht="13.8" x14ac:dyDescent="0.25">
      <c r="A61" s="16"/>
      <c r="B61" s="16"/>
      <c r="C61" s="29"/>
      <c r="D61" s="16"/>
      <c r="E61" s="30"/>
      <c r="F61" s="321"/>
      <c r="G61" s="45"/>
      <c r="H61" s="103"/>
      <c r="I61" s="399"/>
      <c r="J61" s="371"/>
      <c r="K61" s="37"/>
      <c r="L61" s="163"/>
      <c r="M61" s="163"/>
      <c r="N61" s="163"/>
      <c r="O61" s="37"/>
      <c r="P61" s="161"/>
      <c r="Q61" s="37"/>
      <c r="R61" s="37"/>
      <c r="S61" s="37"/>
      <c r="T61" s="37"/>
      <c r="U61" s="37"/>
      <c r="V61" s="37"/>
      <c r="W61" s="37"/>
      <c r="X61" s="421"/>
      <c r="Y61" s="37"/>
      <c r="Z61" s="37"/>
      <c r="AA61" s="37"/>
    </row>
    <row r="62" spans="1:27" s="47" customFormat="1" ht="13.8" x14ac:dyDescent="0.25">
      <c r="A62" s="16"/>
      <c r="B62" s="16"/>
      <c r="C62" s="29"/>
      <c r="D62" s="16"/>
      <c r="E62" s="30"/>
      <c r="F62" s="321"/>
      <c r="G62" s="45"/>
      <c r="H62" s="103"/>
      <c r="I62" s="399"/>
      <c r="J62" s="371"/>
      <c r="K62" s="37"/>
      <c r="L62" s="163"/>
      <c r="M62" s="163"/>
      <c r="N62" s="163"/>
      <c r="O62" s="37"/>
      <c r="P62" s="161"/>
      <c r="Q62" s="37"/>
      <c r="R62" s="37"/>
      <c r="S62" s="37"/>
      <c r="T62" s="37"/>
      <c r="U62" s="37"/>
      <c r="V62" s="37"/>
      <c r="W62" s="37"/>
      <c r="X62" s="421"/>
      <c r="Y62" s="37"/>
      <c r="Z62" s="37"/>
      <c r="AA62" s="37"/>
    </row>
    <row r="63" spans="1:27" s="92" customFormat="1" ht="13.8" x14ac:dyDescent="0.25">
      <c r="A63" s="16"/>
      <c r="B63" s="16"/>
      <c r="C63" s="29"/>
      <c r="D63" s="16"/>
      <c r="E63" s="30"/>
      <c r="F63" s="321"/>
      <c r="G63" s="45"/>
      <c r="H63" s="103"/>
      <c r="I63" s="399"/>
      <c r="J63" s="371"/>
      <c r="K63" s="163"/>
      <c r="L63" s="163"/>
      <c r="M63" s="163"/>
      <c r="N63" s="163"/>
      <c r="O63" s="37"/>
      <c r="P63" s="161"/>
      <c r="Q63" s="37"/>
      <c r="R63" s="37"/>
      <c r="S63" s="37"/>
      <c r="T63" s="37"/>
      <c r="U63" s="163"/>
      <c r="V63" s="163"/>
      <c r="W63" s="163"/>
      <c r="X63" s="431"/>
      <c r="Y63" s="163"/>
      <c r="Z63" s="163"/>
      <c r="AA63" s="163"/>
    </row>
    <row r="64" spans="1:27" s="92" customFormat="1" ht="13.8" x14ac:dyDescent="0.25">
      <c r="A64" s="16"/>
      <c r="B64" s="16"/>
      <c r="C64" s="29"/>
      <c r="D64" s="16"/>
      <c r="E64" s="30"/>
      <c r="F64" s="321"/>
      <c r="G64" s="45"/>
      <c r="H64" s="103"/>
      <c r="I64" s="399"/>
      <c r="J64" s="371"/>
      <c r="K64" s="163"/>
      <c r="L64" s="163"/>
      <c r="M64" s="163"/>
      <c r="N64" s="163"/>
      <c r="O64" s="37"/>
      <c r="P64" s="161"/>
      <c r="Q64" s="37"/>
      <c r="R64" s="37"/>
      <c r="S64" s="37"/>
      <c r="T64" s="37"/>
      <c r="U64" s="163"/>
      <c r="V64" s="163"/>
      <c r="W64" s="163"/>
      <c r="X64" s="431"/>
      <c r="Y64" s="163"/>
      <c r="Z64" s="163"/>
      <c r="AA64" s="163"/>
    </row>
    <row r="65" spans="1:27" s="92" customFormat="1" ht="13.8" x14ac:dyDescent="0.25">
      <c r="A65" s="16"/>
      <c r="B65" s="16"/>
      <c r="C65" s="29"/>
      <c r="D65" s="16"/>
      <c r="E65" s="30"/>
      <c r="F65" s="321"/>
      <c r="G65" s="45"/>
      <c r="H65" s="103"/>
      <c r="I65" s="399"/>
      <c r="J65" s="371"/>
      <c r="K65" s="163"/>
      <c r="L65" s="163"/>
      <c r="M65" s="163"/>
      <c r="N65" s="163"/>
      <c r="O65" s="37"/>
      <c r="P65" s="161"/>
      <c r="Q65" s="37"/>
      <c r="R65" s="37"/>
      <c r="S65" s="37"/>
      <c r="T65" s="37"/>
      <c r="U65" s="163"/>
      <c r="V65" s="163"/>
      <c r="W65" s="163"/>
      <c r="X65" s="431"/>
      <c r="Y65" s="163"/>
      <c r="Z65" s="163"/>
      <c r="AA65" s="163"/>
    </row>
    <row r="66" spans="1:27" s="92" customFormat="1" ht="13.8" x14ac:dyDescent="0.25">
      <c r="A66" s="16"/>
      <c r="B66" s="16"/>
      <c r="C66" s="29"/>
      <c r="D66" s="16"/>
      <c r="E66" s="30"/>
      <c r="F66" s="321"/>
      <c r="G66" s="45"/>
      <c r="H66" s="103"/>
      <c r="I66" s="399"/>
      <c r="J66" s="371"/>
      <c r="K66" s="163"/>
      <c r="L66" s="163"/>
      <c r="M66" s="163"/>
      <c r="N66" s="163"/>
      <c r="O66" s="37"/>
      <c r="P66" s="161"/>
      <c r="Q66" s="37"/>
      <c r="R66" s="37"/>
      <c r="S66" s="37"/>
      <c r="T66" s="37"/>
      <c r="U66" s="163"/>
      <c r="V66" s="163"/>
      <c r="W66" s="163"/>
      <c r="X66" s="431"/>
      <c r="Y66" s="163"/>
      <c r="Z66" s="163"/>
      <c r="AA66" s="163"/>
    </row>
    <row r="67" spans="1:27" s="92" customFormat="1" ht="13.8" x14ac:dyDescent="0.25">
      <c r="A67" s="16"/>
      <c r="B67" s="16"/>
      <c r="C67" s="29"/>
      <c r="D67" s="16"/>
      <c r="E67" s="30"/>
      <c r="F67" s="321"/>
      <c r="G67" s="45"/>
      <c r="H67" s="103"/>
      <c r="I67" s="399"/>
      <c r="J67" s="371"/>
      <c r="K67" s="163"/>
      <c r="L67" s="163"/>
      <c r="M67" s="163"/>
      <c r="N67" s="163"/>
      <c r="O67" s="37"/>
      <c r="P67" s="161"/>
      <c r="Q67" s="37"/>
      <c r="R67" s="37"/>
      <c r="S67" s="37"/>
      <c r="T67" s="37"/>
      <c r="U67" s="163"/>
      <c r="V67" s="163"/>
      <c r="W67" s="163"/>
      <c r="X67" s="431"/>
      <c r="Y67" s="163"/>
      <c r="Z67" s="163"/>
      <c r="AA67" s="163"/>
    </row>
    <row r="68" spans="1:27" s="92" customFormat="1" ht="13.8" x14ac:dyDescent="0.25">
      <c r="A68" s="16"/>
      <c r="B68" s="16"/>
      <c r="C68" s="29"/>
      <c r="D68" s="16"/>
      <c r="E68" s="30"/>
      <c r="F68" s="321"/>
      <c r="G68" s="45"/>
      <c r="H68" s="103"/>
      <c r="I68" s="399"/>
      <c r="J68" s="371"/>
      <c r="K68" s="163"/>
      <c r="L68" s="163"/>
      <c r="M68" s="163"/>
      <c r="N68" s="163"/>
      <c r="O68" s="37"/>
      <c r="P68" s="161"/>
      <c r="Q68" s="37"/>
      <c r="R68" s="37"/>
      <c r="S68" s="37"/>
      <c r="T68" s="37"/>
      <c r="U68" s="163"/>
      <c r="V68" s="163"/>
      <c r="W68" s="163"/>
      <c r="X68" s="431"/>
      <c r="Y68" s="163"/>
      <c r="Z68" s="163"/>
      <c r="AA68" s="163"/>
    </row>
    <row r="69" spans="1:27" s="92" customFormat="1" ht="13.8" x14ac:dyDescent="0.25">
      <c r="A69" s="16"/>
      <c r="B69" s="16"/>
      <c r="C69" s="29"/>
      <c r="D69" s="16"/>
      <c r="E69" s="30"/>
      <c r="F69" s="321"/>
      <c r="G69" s="45"/>
      <c r="H69" s="103"/>
      <c r="I69" s="399"/>
      <c r="J69" s="371"/>
      <c r="K69" s="163"/>
      <c r="L69" s="163"/>
      <c r="M69" s="163"/>
      <c r="N69" s="163"/>
      <c r="O69" s="37"/>
      <c r="P69" s="161"/>
      <c r="Q69" s="37"/>
      <c r="R69" s="37"/>
      <c r="S69" s="37"/>
      <c r="T69" s="37"/>
      <c r="U69" s="163"/>
      <c r="V69" s="163"/>
      <c r="W69" s="163"/>
      <c r="X69" s="431"/>
      <c r="Y69" s="163"/>
      <c r="Z69" s="163"/>
      <c r="AA69" s="163"/>
    </row>
    <row r="70" spans="1:27" s="92" customFormat="1" ht="13.8" x14ac:dyDescent="0.25">
      <c r="A70" s="16"/>
      <c r="B70" s="16"/>
      <c r="C70" s="29"/>
      <c r="D70" s="16"/>
      <c r="E70" s="30"/>
      <c r="F70" s="321"/>
      <c r="G70" s="45"/>
      <c r="H70" s="103"/>
      <c r="I70" s="399"/>
      <c r="J70" s="371"/>
      <c r="K70" s="163"/>
      <c r="L70" s="163"/>
      <c r="M70" s="163"/>
      <c r="N70" s="163"/>
      <c r="O70" s="37"/>
      <c r="P70" s="161"/>
      <c r="Q70" s="37"/>
      <c r="R70" s="37"/>
      <c r="S70" s="37"/>
      <c r="T70" s="37"/>
      <c r="U70" s="163"/>
      <c r="V70" s="163"/>
      <c r="W70" s="163"/>
      <c r="X70" s="431"/>
      <c r="Y70" s="163"/>
      <c r="Z70" s="163"/>
      <c r="AA70" s="163"/>
    </row>
    <row r="71" spans="1:27" s="92" customFormat="1" ht="13.8" x14ac:dyDescent="0.25">
      <c r="A71" s="16"/>
      <c r="B71" s="16"/>
      <c r="C71" s="29"/>
      <c r="D71" s="16"/>
      <c r="E71" s="30"/>
      <c r="F71" s="321"/>
      <c r="G71" s="45"/>
      <c r="H71" s="103"/>
      <c r="I71" s="399"/>
      <c r="J71" s="371"/>
      <c r="K71" s="163"/>
      <c r="L71" s="163"/>
      <c r="M71" s="163"/>
      <c r="N71" s="163"/>
      <c r="O71" s="37"/>
      <c r="P71" s="161"/>
      <c r="Q71" s="37"/>
      <c r="R71" s="37"/>
      <c r="S71" s="37"/>
      <c r="T71" s="37"/>
      <c r="U71" s="163"/>
      <c r="V71" s="163"/>
      <c r="W71" s="163"/>
      <c r="X71" s="431"/>
      <c r="Y71" s="163"/>
      <c r="Z71" s="163"/>
      <c r="AA71" s="163"/>
    </row>
    <row r="72" spans="1:27" s="92" customFormat="1" ht="13.8" x14ac:dyDescent="0.25">
      <c r="A72" s="16"/>
      <c r="B72" s="16"/>
      <c r="C72" s="29"/>
      <c r="D72" s="16"/>
      <c r="E72" s="30"/>
      <c r="F72" s="321"/>
      <c r="G72" s="45"/>
      <c r="H72" s="103"/>
      <c r="I72" s="399"/>
      <c r="J72" s="371"/>
      <c r="K72" s="163"/>
      <c r="L72" s="163"/>
      <c r="M72" s="163"/>
      <c r="N72" s="163"/>
      <c r="O72" s="37"/>
      <c r="P72" s="161"/>
      <c r="Q72" s="37"/>
      <c r="R72" s="37"/>
      <c r="S72" s="37"/>
      <c r="T72" s="37"/>
      <c r="U72" s="163"/>
      <c r="V72" s="163"/>
      <c r="W72" s="163"/>
      <c r="X72" s="431"/>
      <c r="Y72" s="163"/>
      <c r="Z72" s="163"/>
      <c r="AA72" s="163"/>
    </row>
    <row r="73" spans="1:27" s="92" customFormat="1" ht="13.8" x14ac:dyDescent="0.25">
      <c r="A73" s="16"/>
      <c r="B73" s="16"/>
      <c r="C73" s="29"/>
      <c r="D73" s="16"/>
      <c r="E73" s="30"/>
      <c r="F73" s="321"/>
      <c r="G73" s="45"/>
      <c r="H73" s="103"/>
      <c r="I73" s="399"/>
      <c r="J73" s="371"/>
      <c r="K73" s="163"/>
      <c r="L73" s="163"/>
      <c r="M73" s="163"/>
      <c r="N73" s="163"/>
      <c r="O73" s="37"/>
      <c r="P73" s="161"/>
      <c r="Q73" s="37"/>
      <c r="R73" s="37"/>
      <c r="S73" s="37"/>
      <c r="T73" s="37"/>
      <c r="U73" s="163"/>
      <c r="V73" s="163"/>
      <c r="W73" s="163"/>
      <c r="X73" s="431"/>
      <c r="Y73" s="163"/>
      <c r="Z73" s="163"/>
      <c r="AA73" s="163"/>
    </row>
    <row r="74" spans="1:27" s="92" customFormat="1" ht="13.8" x14ac:dyDescent="0.25">
      <c r="A74" s="16"/>
      <c r="B74" s="16"/>
      <c r="C74" s="29"/>
      <c r="D74" s="16"/>
      <c r="E74" s="30"/>
      <c r="F74" s="321"/>
      <c r="G74" s="45"/>
      <c r="H74" s="103"/>
      <c r="I74" s="399"/>
      <c r="J74" s="371"/>
      <c r="K74" s="163"/>
      <c r="L74" s="163"/>
      <c r="M74" s="163"/>
      <c r="N74" s="163"/>
      <c r="O74" s="37"/>
      <c r="P74" s="161"/>
      <c r="Q74" s="37"/>
      <c r="R74" s="37"/>
      <c r="S74" s="37"/>
      <c r="T74" s="37"/>
      <c r="U74" s="163"/>
      <c r="V74" s="163"/>
      <c r="W74" s="163"/>
      <c r="X74" s="431"/>
      <c r="Y74" s="163"/>
      <c r="Z74" s="163"/>
      <c r="AA74" s="163"/>
    </row>
    <row r="75" spans="1:27" s="92" customFormat="1" ht="13.8" x14ac:dyDescent="0.25">
      <c r="A75" s="16"/>
      <c r="B75" s="16"/>
      <c r="C75" s="29"/>
      <c r="D75" s="16"/>
      <c r="E75" s="30"/>
      <c r="F75" s="321"/>
      <c r="G75" s="45"/>
      <c r="H75" s="103"/>
      <c r="I75" s="399"/>
      <c r="J75" s="371"/>
      <c r="K75" s="163"/>
      <c r="L75" s="163"/>
      <c r="M75" s="163"/>
      <c r="N75" s="163"/>
      <c r="O75" s="37"/>
      <c r="P75" s="161"/>
      <c r="Q75" s="37"/>
      <c r="R75" s="37"/>
      <c r="S75" s="37"/>
      <c r="T75" s="37"/>
      <c r="U75" s="163"/>
      <c r="V75" s="163"/>
      <c r="W75" s="163"/>
      <c r="X75" s="431"/>
      <c r="Y75" s="163"/>
      <c r="Z75" s="163"/>
      <c r="AA75" s="163"/>
    </row>
    <row r="76" spans="1:27" s="92" customFormat="1" ht="13.8" x14ac:dyDescent="0.25">
      <c r="A76" s="16"/>
      <c r="B76" s="16"/>
      <c r="C76" s="29"/>
      <c r="D76" s="16"/>
      <c r="E76" s="30"/>
      <c r="F76" s="321"/>
      <c r="G76" s="45"/>
      <c r="H76" s="103"/>
      <c r="I76" s="399"/>
      <c r="J76" s="371"/>
      <c r="K76" s="163"/>
      <c r="L76" s="163"/>
      <c r="M76" s="163"/>
      <c r="N76" s="163"/>
      <c r="O76" s="37"/>
      <c r="P76" s="161"/>
      <c r="Q76" s="37"/>
      <c r="R76" s="37"/>
      <c r="S76" s="37"/>
      <c r="T76" s="37"/>
      <c r="U76" s="163"/>
      <c r="V76" s="163"/>
      <c r="W76" s="163"/>
      <c r="X76" s="431"/>
      <c r="Y76" s="163"/>
      <c r="Z76" s="163"/>
      <c r="AA76" s="163"/>
    </row>
    <row r="77" spans="1:27" s="92" customFormat="1" ht="13.8" x14ac:dyDescent="0.25">
      <c r="A77" s="16"/>
      <c r="B77" s="16"/>
      <c r="C77" s="29"/>
      <c r="D77" s="16"/>
      <c r="E77" s="30"/>
      <c r="F77" s="321"/>
      <c r="G77" s="45"/>
      <c r="H77" s="103"/>
      <c r="I77" s="399"/>
      <c r="J77" s="371"/>
      <c r="K77" s="163"/>
      <c r="L77" s="163"/>
      <c r="M77" s="163"/>
      <c r="N77" s="163"/>
      <c r="O77" s="37"/>
      <c r="P77" s="161"/>
      <c r="Q77" s="37"/>
      <c r="R77" s="37"/>
      <c r="S77" s="37"/>
      <c r="T77" s="37"/>
      <c r="U77" s="163"/>
      <c r="V77" s="163"/>
      <c r="W77" s="163"/>
      <c r="X77" s="431"/>
      <c r="Y77" s="163"/>
      <c r="Z77" s="163"/>
      <c r="AA77" s="163"/>
    </row>
    <row r="78" spans="1:27" s="92" customFormat="1" ht="13.8" x14ac:dyDescent="0.25">
      <c r="A78" s="16"/>
      <c r="B78" s="16"/>
      <c r="C78" s="29"/>
      <c r="D78" s="16"/>
      <c r="E78" s="30"/>
      <c r="F78" s="321"/>
      <c r="G78" s="45"/>
      <c r="H78" s="103"/>
      <c r="I78" s="399"/>
      <c r="J78" s="371"/>
      <c r="K78" s="163"/>
      <c r="L78" s="163"/>
      <c r="M78" s="163"/>
      <c r="N78" s="163"/>
      <c r="O78" s="37"/>
      <c r="P78" s="161"/>
      <c r="Q78" s="37"/>
      <c r="R78" s="37"/>
      <c r="S78" s="37"/>
      <c r="T78" s="37"/>
      <c r="U78" s="163"/>
      <c r="V78" s="163"/>
      <c r="W78" s="163"/>
      <c r="X78" s="431"/>
      <c r="Y78" s="163"/>
      <c r="Z78" s="163"/>
      <c r="AA78" s="163"/>
    </row>
    <row r="79" spans="1:27" s="92" customFormat="1" ht="13.8" x14ac:dyDescent="0.25">
      <c r="A79" s="16"/>
      <c r="B79" s="16"/>
      <c r="C79" s="29"/>
      <c r="D79" s="16"/>
      <c r="E79" s="30"/>
      <c r="F79" s="321"/>
      <c r="G79" s="45"/>
      <c r="H79" s="103"/>
      <c r="I79" s="399"/>
      <c r="J79" s="371"/>
      <c r="K79" s="163"/>
      <c r="L79" s="163"/>
      <c r="M79" s="163"/>
      <c r="N79" s="163"/>
      <c r="O79" s="37"/>
      <c r="P79" s="161"/>
      <c r="Q79" s="37"/>
      <c r="R79" s="37"/>
      <c r="S79" s="37"/>
      <c r="T79" s="37"/>
      <c r="U79" s="163"/>
      <c r="V79" s="163"/>
      <c r="W79" s="163"/>
      <c r="X79" s="431"/>
      <c r="Y79" s="163"/>
      <c r="Z79" s="163"/>
      <c r="AA79" s="163"/>
    </row>
    <row r="80" spans="1:27" s="92" customFormat="1" ht="13.8" x14ac:dyDescent="0.25">
      <c r="A80" s="16"/>
      <c r="B80" s="16"/>
      <c r="C80" s="29"/>
      <c r="D80" s="16"/>
      <c r="E80" s="30"/>
      <c r="F80" s="321"/>
      <c r="G80" s="45"/>
      <c r="H80" s="103"/>
      <c r="I80" s="399"/>
      <c r="J80" s="371"/>
      <c r="K80" s="163"/>
      <c r="L80" s="163"/>
      <c r="M80" s="163"/>
      <c r="N80" s="163"/>
      <c r="O80" s="37"/>
      <c r="P80" s="161"/>
      <c r="Q80" s="37"/>
      <c r="R80" s="37"/>
      <c r="S80" s="37"/>
      <c r="T80" s="37"/>
      <c r="U80" s="163"/>
      <c r="V80" s="163"/>
      <c r="W80" s="163"/>
      <c r="X80" s="431"/>
      <c r="Y80" s="163"/>
      <c r="Z80" s="163"/>
      <c r="AA80" s="163"/>
    </row>
    <row r="81" spans="1:27" s="92" customFormat="1" ht="13.8" x14ac:dyDescent="0.25">
      <c r="A81" s="16"/>
      <c r="B81" s="16"/>
      <c r="C81" s="29"/>
      <c r="D81" s="16"/>
      <c r="E81" s="30"/>
      <c r="F81" s="321"/>
      <c r="G81" s="45"/>
      <c r="H81" s="103"/>
      <c r="I81" s="399"/>
      <c r="J81" s="371"/>
      <c r="K81" s="163"/>
      <c r="L81" s="163"/>
      <c r="M81" s="163"/>
      <c r="N81" s="163"/>
      <c r="O81" s="37"/>
      <c r="P81" s="161"/>
      <c r="Q81" s="37"/>
      <c r="R81" s="37"/>
      <c r="S81" s="37"/>
      <c r="T81" s="37"/>
      <c r="U81" s="163"/>
      <c r="V81" s="163"/>
      <c r="W81" s="163"/>
      <c r="X81" s="431"/>
      <c r="Y81" s="163"/>
      <c r="Z81" s="163"/>
      <c r="AA81" s="163"/>
    </row>
    <row r="82" spans="1:27" s="92" customFormat="1" ht="13.8" x14ac:dyDescent="0.25">
      <c r="A82" s="16"/>
      <c r="B82" s="16"/>
      <c r="C82" s="29"/>
      <c r="D82" s="16"/>
      <c r="E82" s="30"/>
      <c r="F82" s="321"/>
      <c r="G82" s="45"/>
      <c r="H82" s="103"/>
      <c r="I82" s="399"/>
      <c r="J82" s="371"/>
      <c r="K82" s="163"/>
      <c r="L82" s="163"/>
      <c r="M82" s="163"/>
      <c r="N82" s="163"/>
      <c r="O82" s="37"/>
      <c r="P82" s="161"/>
      <c r="Q82" s="37"/>
      <c r="R82" s="37"/>
      <c r="S82" s="37"/>
      <c r="T82" s="37"/>
      <c r="U82" s="163"/>
      <c r="V82" s="163"/>
      <c r="W82" s="163"/>
      <c r="X82" s="431"/>
      <c r="Y82" s="163"/>
      <c r="Z82" s="163"/>
      <c r="AA82" s="163"/>
    </row>
    <row r="83" spans="1:27" s="92" customFormat="1" ht="13.8" x14ac:dyDescent="0.25">
      <c r="A83" s="16"/>
      <c r="B83" s="16"/>
      <c r="C83" s="29"/>
      <c r="D83" s="16"/>
      <c r="E83" s="30"/>
      <c r="F83" s="321"/>
      <c r="G83" s="45"/>
      <c r="H83" s="103"/>
      <c r="I83" s="399"/>
      <c r="J83" s="371"/>
      <c r="K83" s="163"/>
      <c r="L83" s="163"/>
      <c r="M83" s="163"/>
      <c r="N83" s="163"/>
      <c r="O83" s="37"/>
      <c r="P83" s="161"/>
      <c r="Q83" s="37"/>
      <c r="R83" s="37"/>
      <c r="S83" s="37"/>
      <c r="T83" s="37"/>
      <c r="U83" s="163"/>
      <c r="V83" s="163"/>
      <c r="W83" s="163"/>
      <c r="X83" s="431"/>
      <c r="Y83" s="163"/>
      <c r="Z83" s="163"/>
      <c r="AA83" s="163"/>
    </row>
    <row r="84" spans="1:27" s="92" customFormat="1" ht="13.8" x14ac:dyDescent="0.25">
      <c r="A84" s="16"/>
      <c r="B84" s="16"/>
      <c r="C84" s="29"/>
      <c r="D84" s="16"/>
      <c r="E84" s="30"/>
      <c r="F84" s="321"/>
      <c r="G84" s="45"/>
      <c r="H84" s="103"/>
      <c r="I84" s="399"/>
      <c r="J84" s="371"/>
      <c r="K84" s="163"/>
      <c r="L84" s="163"/>
      <c r="M84" s="163"/>
      <c r="N84" s="163"/>
      <c r="O84" s="37"/>
      <c r="P84" s="161"/>
      <c r="Q84" s="37"/>
      <c r="R84" s="37"/>
      <c r="S84" s="37"/>
      <c r="T84" s="37"/>
      <c r="U84" s="163"/>
      <c r="V84" s="163"/>
      <c r="W84" s="163"/>
      <c r="X84" s="431"/>
      <c r="Y84" s="163"/>
      <c r="Z84" s="163"/>
      <c r="AA84" s="163"/>
    </row>
    <row r="85" spans="1:27" s="92" customFormat="1" ht="13.8" x14ac:dyDescent="0.25">
      <c r="A85" s="16"/>
      <c r="B85" s="16"/>
      <c r="C85" s="29"/>
      <c r="D85" s="16"/>
      <c r="E85" s="30"/>
      <c r="F85" s="321"/>
      <c r="G85" s="45"/>
      <c r="H85" s="103"/>
      <c r="I85" s="399"/>
      <c r="J85" s="371"/>
      <c r="K85" s="163"/>
      <c r="L85" s="163"/>
      <c r="M85" s="163"/>
      <c r="N85" s="163"/>
      <c r="O85" s="37"/>
      <c r="P85" s="161"/>
      <c r="Q85" s="37"/>
      <c r="R85" s="37"/>
      <c r="S85" s="37"/>
      <c r="T85" s="37"/>
      <c r="U85" s="163"/>
      <c r="V85" s="163"/>
      <c r="W85" s="163"/>
      <c r="X85" s="431"/>
      <c r="Y85" s="163"/>
      <c r="Z85" s="163"/>
      <c r="AA85" s="163"/>
    </row>
    <row r="86" spans="1:27" s="92" customFormat="1" ht="13.8" x14ac:dyDescent="0.25">
      <c r="A86" s="16"/>
      <c r="B86" s="16"/>
      <c r="C86" s="29"/>
      <c r="D86" s="16"/>
      <c r="E86" s="30"/>
      <c r="F86" s="321"/>
      <c r="G86" s="45"/>
      <c r="H86" s="103"/>
      <c r="I86" s="399"/>
      <c r="J86" s="371"/>
      <c r="K86" s="163"/>
      <c r="L86" s="163"/>
      <c r="M86" s="163"/>
      <c r="N86" s="163"/>
      <c r="O86" s="37"/>
      <c r="P86" s="161"/>
      <c r="Q86" s="37"/>
      <c r="R86" s="37"/>
      <c r="S86" s="37"/>
      <c r="T86" s="37"/>
      <c r="U86" s="163"/>
      <c r="V86" s="163"/>
      <c r="W86" s="163"/>
      <c r="X86" s="431"/>
      <c r="Y86" s="163"/>
      <c r="Z86" s="163"/>
      <c r="AA86" s="163"/>
    </row>
    <row r="87" spans="1:27" s="92" customFormat="1" ht="13.8" x14ac:dyDescent="0.25">
      <c r="A87" s="16"/>
      <c r="B87" s="16"/>
      <c r="C87" s="29"/>
      <c r="D87" s="16"/>
      <c r="E87" s="30"/>
      <c r="F87" s="321"/>
      <c r="G87" s="45"/>
      <c r="H87" s="103"/>
      <c r="I87" s="399"/>
      <c r="J87" s="371"/>
      <c r="K87" s="163"/>
      <c r="L87" s="163"/>
      <c r="M87" s="163"/>
      <c r="N87" s="163"/>
      <c r="O87" s="37"/>
      <c r="P87" s="161"/>
      <c r="Q87" s="37"/>
      <c r="R87" s="37"/>
      <c r="S87" s="37"/>
      <c r="T87" s="37"/>
      <c r="U87" s="163"/>
      <c r="V87" s="163"/>
      <c r="W87" s="163"/>
      <c r="X87" s="431"/>
      <c r="Y87" s="163"/>
      <c r="Z87" s="163"/>
      <c r="AA87" s="163"/>
    </row>
    <row r="88" spans="1:27" s="92" customFormat="1" ht="13.8" x14ac:dyDescent="0.25">
      <c r="A88" s="16"/>
      <c r="B88" s="16"/>
      <c r="C88" s="29"/>
      <c r="D88" s="16"/>
      <c r="E88" s="30"/>
      <c r="F88" s="321"/>
      <c r="G88" s="45"/>
      <c r="H88" s="103"/>
      <c r="I88" s="399"/>
      <c r="J88" s="371"/>
      <c r="K88" s="163"/>
      <c r="L88" s="163"/>
      <c r="M88" s="163"/>
      <c r="N88" s="163"/>
      <c r="O88" s="37"/>
      <c r="P88" s="161"/>
      <c r="Q88" s="37"/>
      <c r="R88" s="37"/>
      <c r="S88" s="37"/>
      <c r="T88" s="37"/>
      <c r="U88" s="163"/>
      <c r="V88" s="163"/>
      <c r="W88" s="163"/>
      <c r="X88" s="431"/>
      <c r="Y88" s="163"/>
      <c r="Z88" s="163"/>
      <c r="AA88" s="163"/>
    </row>
    <row r="89" spans="1:27" s="92" customFormat="1" ht="13.8" x14ac:dyDescent="0.25">
      <c r="A89" s="16"/>
      <c r="B89" s="16"/>
      <c r="C89" s="29"/>
      <c r="D89" s="16"/>
      <c r="E89" s="30"/>
      <c r="F89" s="321"/>
      <c r="G89" s="45"/>
      <c r="H89" s="103"/>
      <c r="I89" s="399"/>
      <c r="J89" s="371"/>
      <c r="K89" s="163"/>
      <c r="L89" s="163"/>
      <c r="M89" s="163"/>
      <c r="N89" s="163"/>
      <c r="O89" s="37"/>
      <c r="P89" s="161"/>
      <c r="Q89" s="37"/>
      <c r="R89" s="37"/>
      <c r="S89" s="37"/>
      <c r="T89" s="37"/>
      <c r="U89" s="163"/>
      <c r="V89" s="163"/>
      <c r="W89" s="163"/>
      <c r="X89" s="431"/>
      <c r="Y89" s="163"/>
      <c r="Z89" s="163"/>
      <c r="AA89" s="163"/>
    </row>
    <row r="90" spans="1:27" s="92" customFormat="1" ht="13.8" x14ac:dyDescent="0.25">
      <c r="A90" s="16"/>
      <c r="B90" s="16"/>
      <c r="C90" s="29"/>
      <c r="D90" s="16"/>
      <c r="E90" s="30"/>
      <c r="F90" s="321"/>
      <c r="G90" s="45"/>
      <c r="H90" s="103"/>
      <c r="I90" s="399"/>
      <c r="J90" s="371"/>
      <c r="K90" s="163"/>
      <c r="L90" s="163"/>
      <c r="M90" s="163"/>
      <c r="N90" s="163"/>
      <c r="O90" s="37"/>
      <c r="P90" s="161"/>
      <c r="Q90" s="37"/>
      <c r="R90" s="37"/>
      <c r="S90" s="37"/>
      <c r="T90" s="37"/>
      <c r="U90" s="163"/>
      <c r="V90" s="163"/>
      <c r="W90" s="163"/>
      <c r="X90" s="431"/>
      <c r="Y90" s="163"/>
      <c r="Z90" s="163"/>
      <c r="AA90" s="163"/>
    </row>
    <row r="91" spans="1:27" s="92" customFormat="1" ht="13.8" x14ac:dyDescent="0.25">
      <c r="A91" s="16"/>
      <c r="B91" s="16"/>
      <c r="C91" s="29"/>
      <c r="D91" s="16"/>
      <c r="E91" s="30"/>
      <c r="F91" s="321"/>
      <c r="G91" s="45"/>
      <c r="H91" s="103"/>
      <c r="I91" s="399"/>
      <c r="J91" s="371"/>
      <c r="K91" s="163"/>
      <c r="L91" s="163"/>
      <c r="M91" s="163"/>
      <c r="N91" s="163"/>
      <c r="O91" s="37"/>
      <c r="P91" s="161"/>
      <c r="Q91" s="37"/>
      <c r="R91" s="37"/>
      <c r="S91" s="37"/>
      <c r="T91" s="37"/>
      <c r="U91" s="163"/>
      <c r="V91" s="163"/>
      <c r="W91" s="163"/>
      <c r="X91" s="431"/>
      <c r="Y91" s="163"/>
      <c r="Z91" s="163"/>
      <c r="AA91" s="163"/>
    </row>
    <row r="92" spans="1:27" s="92" customFormat="1" ht="13.8" x14ac:dyDescent="0.25">
      <c r="A92" s="16"/>
      <c r="B92" s="16"/>
      <c r="C92" s="29"/>
      <c r="D92" s="16"/>
      <c r="E92" s="30"/>
      <c r="F92" s="321"/>
      <c r="G92" s="45"/>
      <c r="H92" s="103"/>
      <c r="I92" s="399"/>
      <c r="J92" s="371"/>
      <c r="K92" s="163"/>
      <c r="L92" s="163"/>
      <c r="M92" s="163"/>
      <c r="N92" s="163"/>
      <c r="O92" s="37"/>
      <c r="P92" s="161"/>
      <c r="Q92" s="37"/>
      <c r="R92" s="37"/>
      <c r="S92" s="37"/>
      <c r="T92" s="37"/>
      <c r="U92" s="163"/>
      <c r="V92" s="163"/>
      <c r="W92" s="163"/>
      <c r="X92" s="431"/>
      <c r="Y92" s="163"/>
      <c r="Z92" s="163"/>
      <c r="AA92" s="163"/>
    </row>
    <row r="93" spans="1:27" s="92" customFormat="1" ht="13.8" x14ac:dyDescent="0.25">
      <c r="A93" s="16"/>
      <c r="B93" s="16"/>
      <c r="C93" s="29"/>
      <c r="D93" s="16"/>
      <c r="E93" s="30"/>
      <c r="F93" s="321"/>
      <c r="G93" s="45"/>
      <c r="H93" s="103"/>
      <c r="I93" s="399"/>
      <c r="J93" s="371"/>
      <c r="K93" s="163"/>
      <c r="L93" s="163"/>
      <c r="M93" s="163"/>
      <c r="N93" s="163"/>
      <c r="O93" s="37"/>
      <c r="P93" s="161"/>
      <c r="Q93" s="37"/>
      <c r="R93" s="37"/>
      <c r="S93" s="37"/>
      <c r="T93" s="37"/>
      <c r="U93" s="163"/>
      <c r="V93" s="163"/>
      <c r="W93" s="163"/>
      <c r="X93" s="431"/>
      <c r="Y93" s="163"/>
      <c r="Z93" s="163"/>
      <c r="AA93" s="163"/>
    </row>
    <row r="94" spans="1:27" s="92" customFormat="1" ht="13.8" x14ac:dyDescent="0.25">
      <c r="A94" s="16"/>
      <c r="B94" s="16"/>
      <c r="C94" s="29"/>
      <c r="D94" s="16"/>
      <c r="E94" s="30"/>
      <c r="F94" s="321"/>
      <c r="G94" s="45"/>
      <c r="H94" s="103"/>
      <c r="I94" s="399"/>
      <c r="J94" s="371"/>
      <c r="K94" s="163"/>
      <c r="L94" s="163"/>
      <c r="M94" s="163"/>
      <c r="N94" s="163"/>
      <c r="O94" s="37"/>
      <c r="P94" s="161"/>
      <c r="Q94" s="37"/>
      <c r="R94" s="37"/>
      <c r="S94" s="37"/>
      <c r="T94" s="37"/>
      <c r="U94" s="163"/>
      <c r="V94" s="163"/>
      <c r="W94" s="163"/>
      <c r="X94" s="431"/>
      <c r="Y94" s="163"/>
      <c r="Z94" s="163"/>
      <c r="AA94" s="163"/>
    </row>
    <row r="95" spans="1:27" s="92" customFormat="1" ht="13.8" x14ac:dyDescent="0.25">
      <c r="A95" s="16"/>
      <c r="B95" s="16"/>
      <c r="C95" s="29"/>
      <c r="D95" s="16"/>
      <c r="E95" s="30"/>
      <c r="F95" s="321"/>
      <c r="G95" s="45"/>
      <c r="H95" s="103"/>
      <c r="I95" s="399"/>
      <c r="J95" s="371"/>
      <c r="K95" s="163"/>
      <c r="L95" s="163"/>
      <c r="M95" s="163"/>
      <c r="N95" s="163"/>
      <c r="O95" s="37"/>
      <c r="P95" s="161"/>
      <c r="Q95" s="37"/>
      <c r="R95" s="37"/>
      <c r="S95" s="37"/>
      <c r="T95" s="37"/>
      <c r="U95" s="163"/>
      <c r="V95" s="163"/>
      <c r="W95" s="163"/>
      <c r="X95" s="431"/>
      <c r="Y95" s="163"/>
      <c r="Z95" s="163"/>
      <c r="AA95" s="163"/>
    </row>
    <row r="96" spans="1:27" s="92" customFormat="1" ht="13.8" x14ac:dyDescent="0.25">
      <c r="A96" s="16"/>
      <c r="B96" s="16"/>
      <c r="C96" s="29"/>
      <c r="D96" s="16"/>
      <c r="E96" s="30"/>
      <c r="F96" s="321"/>
      <c r="G96" s="45"/>
      <c r="H96" s="103"/>
      <c r="I96" s="399"/>
      <c r="J96" s="371"/>
      <c r="K96" s="163"/>
      <c r="L96" s="163"/>
      <c r="M96" s="163"/>
      <c r="N96" s="163"/>
      <c r="O96" s="37"/>
      <c r="P96" s="161"/>
      <c r="Q96" s="37"/>
      <c r="R96" s="37"/>
      <c r="S96" s="37"/>
      <c r="T96" s="37"/>
      <c r="U96" s="163"/>
      <c r="V96" s="163"/>
      <c r="W96" s="163"/>
      <c r="X96" s="431"/>
      <c r="Y96" s="163"/>
      <c r="Z96" s="163"/>
      <c r="AA96" s="163"/>
    </row>
    <row r="97" spans="1:27" s="92" customFormat="1" ht="13.8" x14ac:dyDescent="0.25">
      <c r="A97" s="16"/>
      <c r="B97" s="16"/>
      <c r="C97" s="29"/>
      <c r="D97" s="16"/>
      <c r="E97" s="30"/>
      <c r="F97" s="321"/>
      <c r="G97" s="45"/>
      <c r="H97" s="103"/>
      <c r="I97" s="399"/>
      <c r="J97" s="371"/>
      <c r="K97" s="163"/>
      <c r="L97" s="163"/>
      <c r="M97" s="163"/>
      <c r="N97" s="163"/>
      <c r="O97" s="37"/>
      <c r="P97" s="161"/>
      <c r="Q97" s="37"/>
      <c r="R97" s="37"/>
      <c r="S97" s="37"/>
      <c r="T97" s="37"/>
      <c r="U97" s="163"/>
      <c r="V97" s="163"/>
      <c r="W97" s="163"/>
      <c r="X97" s="431"/>
      <c r="Y97" s="163"/>
      <c r="Z97" s="163"/>
      <c r="AA97" s="163"/>
    </row>
    <row r="98" spans="1:27" s="92" customFormat="1" ht="13.8" x14ac:dyDescent="0.25">
      <c r="A98" s="16"/>
      <c r="B98" s="16"/>
      <c r="C98" s="29"/>
      <c r="D98" s="16"/>
      <c r="E98" s="30"/>
      <c r="F98" s="321"/>
      <c r="G98" s="45"/>
      <c r="H98" s="103"/>
      <c r="I98" s="399"/>
      <c r="J98" s="371"/>
      <c r="K98" s="163"/>
      <c r="L98" s="163"/>
      <c r="M98" s="163"/>
      <c r="N98" s="163"/>
      <c r="O98" s="37"/>
      <c r="P98" s="161"/>
      <c r="Q98" s="37"/>
      <c r="R98" s="37"/>
      <c r="S98" s="37"/>
      <c r="T98" s="37"/>
      <c r="U98" s="163"/>
      <c r="V98" s="163"/>
      <c r="W98" s="163"/>
      <c r="X98" s="431"/>
      <c r="Y98" s="163"/>
      <c r="Z98" s="163"/>
      <c r="AA98" s="163"/>
    </row>
    <row r="99" spans="1:27" s="92" customFormat="1" ht="13.8" x14ac:dyDescent="0.25">
      <c r="A99" s="16"/>
      <c r="B99" s="16"/>
      <c r="C99" s="29"/>
      <c r="D99" s="16"/>
      <c r="E99" s="30"/>
      <c r="F99" s="321"/>
      <c r="G99" s="45"/>
      <c r="H99" s="103"/>
      <c r="I99" s="399"/>
      <c r="J99" s="371"/>
      <c r="K99" s="163"/>
      <c r="L99" s="163"/>
      <c r="M99" s="163"/>
      <c r="N99" s="163"/>
      <c r="O99" s="37"/>
      <c r="P99" s="161"/>
      <c r="Q99" s="37"/>
      <c r="R99" s="37"/>
      <c r="S99" s="37"/>
      <c r="T99" s="37"/>
      <c r="U99" s="163"/>
      <c r="V99" s="163"/>
      <c r="W99" s="163"/>
      <c r="X99" s="431"/>
      <c r="Y99" s="163"/>
      <c r="Z99" s="163"/>
      <c r="AA99" s="163"/>
    </row>
    <row r="100" spans="1:27" s="92" customFormat="1" ht="13.8" x14ac:dyDescent="0.25">
      <c r="A100" s="16"/>
      <c r="B100" s="16"/>
      <c r="C100" s="29"/>
      <c r="D100" s="16"/>
      <c r="E100" s="30"/>
      <c r="F100" s="321"/>
      <c r="G100" s="45"/>
      <c r="H100" s="103"/>
      <c r="I100" s="399"/>
      <c r="J100" s="42"/>
      <c r="K100" s="163"/>
      <c r="L100" s="163"/>
      <c r="M100" s="163"/>
      <c r="N100" s="163"/>
      <c r="O100" s="37"/>
      <c r="P100" s="161"/>
      <c r="Q100" s="37"/>
      <c r="R100" s="37"/>
      <c r="S100" s="37"/>
      <c r="T100" s="37"/>
      <c r="U100" s="163"/>
      <c r="V100" s="163"/>
      <c r="W100" s="163"/>
      <c r="X100" s="431"/>
      <c r="Y100" s="163"/>
      <c r="Z100" s="163"/>
      <c r="AA100" s="163"/>
    </row>
    <row r="101" spans="1:27" s="92" customFormat="1" ht="13.8" x14ac:dyDescent="0.25">
      <c r="A101" s="16"/>
      <c r="B101" s="16"/>
      <c r="C101" s="29"/>
      <c r="D101" s="16"/>
      <c r="E101" s="30"/>
      <c r="F101" s="321"/>
      <c r="G101" s="45"/>
      <c r="H101" s="103"/>
      <c r="I101" s="399"/>
      <c r="J101" s="371"/>
      <c r="K101" s="163"/>
      <c r="L101" s="163"/>
      <c r="M101" s="163"/>
      <c r="N101" s="163"/>
      <c r="O101" s="37"/>
      <c r="P101" s="161"/>
      <c r="Q101" s="37"/>
      <c r="R101" s="37"/>
      <c r="S101" s="37"/>
      <c r="T101" s="37"/>
      <c r="U101" s="163"/>
      <c r="V101" s="163"/>
      <c r="W101" s="163"/>
      <c r="X101" s="431"/>
      <c r="Y101" s="163"/>
      <c r="Z101" s="163"/>
      <c r="AA101" s="163"/>
    </row>
    <row r="102" spans="1:27" s="92" customFormat="1" ht="13.8" x14ac:dyDescent="0.25">
      <c r="A102" s="16"/>
      <c r="B102" s="16"/>
      <c r="C102" s="29"/>
      <c r="D102" s="16"/>
      <c r="E102" s="30"/>
      <c r="F102" s="321"/>
      <c r="G102" s="45"/>
      <c r="H102" s="103"/>
      <c r="I102" s="399"/>
      <c r="J102" s="371"/>
      <c r="K102" s="163"/>
      <c r="L102" s="163"/>
      <c r="M102" s="163"/>
      <c r="N102" s="163"/>
      <c r="O102" s="37"/>
      <c r="P102" s="161"/>
      <c r="Q102" s="37"/>
      <c r="R102" s="37"/>
      <c r="S102" s="37"/>
      <c r="T102" s="37"/>
      <c r="U102" s="163"/>
      <c r="V102" s="163"/>
      <c r="W102" s="163"/>
      <c r="X102" s="431"/>
      <c r="Y102" s="163"/>
      <c r="Z102" s="163"/>
      <c r="AA102" s="163"/>
    </row>
    <row r="103" spans="1:27" s="92" customFormat="1" ht="13.8" x14ac:dyDescent="0.25">
      <c r="A103" s="16"/>
      <c r="B103" s="16"/>
      <c r="C103" s="29"/>
      <c r="D103" s="16"/>
      <c r="E103" s="30"/>
      <c r="F103" s="321"/>
      <c r="G103" s="45"/>
      <c r="H103" s="103"/>
      <c r="I103" s="399"/>
      <c r="J103" s="371"/>
      <c r="K103" s="163"/>
      <c r="L103" s="163"/>
      <c r="M103" s="163"/>
      <c r="N103" s="163"/>
      <c r="O103" s="37"/>
      <c r="P103" s="161"/>
      <c r="Q103" s="37"/>
      <c r="R103" s="37"/>
      <c r="S103" s="37"/>
      <c r="T103" s="37"/>
      <c r="U103" s="163"/>
      <c r="V103" s="163"/>
      <c r="W103" s="163"/>
      <c r="X103" s="431"/>
      <c r="Y103" s="163"/>
      <c r="Z103" s="163"/>
      <c r="AA103" s="163"/>
    </row>
    <row r="104" spans="1:27" s="92" customFormat="1" ht="13.8" x14ac:dyDescent="0.25">
      <c r="A104" s="16"/>
      <c r="B104" s="16"/>
      <c r="C104" s="29"/>
      <c r="D104" s="16"/>
      <c r="E104" s="30"/>
      <c r="F104" s="321"/>
      <c r="G104" s="45"/>
      <c r="H104" s="103"/>
      <c r="I104" s="399"/>
      <c r="J104" s="371"/>
      <c r="K104" s="163"/>
      <c r="L104" s="163"/>
      <c r="M104" s="163"/>
      <c r="N104" s="163"/>
      <c r="O104" s="37"/>
      <c r="P104" s="161"/>
      <c r="Q104" s="37"/>
      <c r="R104" s="37"/>
      <c r="S104" s="37"/>
      <c r="T104" s="37"/>
      <c r="U104" s="163"/>
      <c r="V104" s="163"/>
      <c r="W104" s="163"/>
      <c r="X104" s="431"/>
      <c r="Y104" s="163"/>
      <c r="Z104" s="163"/>
      <c r="AA104" s="163"/>
    </row>
    <row r="105" spans="1:27" s="92" customFormat="1" ht="13.8" x14ac:dyDescent="0.25">
      <c r="A105" s="16"/>
      <c r="B105" s="16"/>
      <c r="C105" s="29"/>
      <c r="D105" s="16"/>
      <c r="E105" s="30"/>
      <c r="F105" s="321"/>
      <c r="G105" s="45"/>
      <c r="H105" s="103"/>
      <c r="I105" s="399"/>
      <c r="J105" s="371"/>
      <c r="K105" s="163"/>
      <c r="L105" s="163"/>
      <c r="M105" s="163"/>
      <c r="N105" s="163"/>
      <c r="O105" s="37"/>
      <c r="P105" s="161"/>
      <c r="Q105" s="37"/>
      <c r="R105" s="37"/>
      <c r="S105" s="37"/>
      <c r="T105" s="37"/>
      <c r="U105" s="163"/>
      <c r="V105" s="163"/>
      <c r="W105" s="163"/>
      <c r="X105" s="431"/>
      <c r="Y105" s="163"/>
      <c r="Z105" s="163"/>
      <c r="AA105" s="163"/>
    </row>
    <row r="106" spans="1:27" s="92" customFormat="1" ht="13.8" x14ac:dyDescent="0.25">
      <c r="A106" s="16"/>
      <c r="B106" s="16"/>
      <c r="C106" s="29"/>
      <c r="D106" s="16"/>
      <c r="E106" s="30"/>
      <c r="F106" s="321"/>
      <c r="G106" s="45"/>
      <c r="H106" s="103"/>
      <c r="I106" s="399"/>
      <c r="J106" s="371"/>
      <c r="K106" s="163"/>
      <c r="L106" s="163"/>
      <c r="M106" s="163"/>
      <c r="N106" s="163"/>
      <c r="O106" s="37"/>
      <c r="P106" s="161"/>
      <c r="Q106" s="37"/>
      <c r="R106" s="37"/>
      <c r="S106" s="37"/>
      <c r="T106" s="37"/>
      <c r="U106" s="163"/>
      <c r="V106" s="163"/>
      <c r="W106" s="163"/>
      <c r="X106" s="431"/>
      <c r="Y106" s="163"/>
      <c r="Z106" s="163"/>
      <c r="AA106" s="163"/>
    </row>
    <row r="107" spans="1:27" s="92" customFormat="1" ht="13.8" x14ac:dyDescent="0.25">
      <c r="A107" s="16"/>
      <c r="B107" s="16"/>
      <c r="C107" s="29"/>
      <c r="D107" s="16"/>
      <c r="E107" s="30"/>
      <c r="F107" s="321"/>
      <c r="G107" s="45"/>
      <c r="H107" s="103"/>
      <c r="I107" s="399"/>
      <c r="J107" s="371"/>
      <c r="K107" s="163"/>
      <c r="L107" s="163"/>
      <c r="M107" s="163"/>
      <c r="N107" s="163"/>
      <c r="O107" s="37"/>
      <c r="P107" s="161"/>
      <c r="Q107" s="37"/>
      <c r="R107" s="37"/>
      <c r="S107" s="37"/>
      <c r="T107" s="37"/>
      <c r="U107" s="163"/>
      <c r="V107" s="163"/>
      <c r="W107" s="163"/>
      <c r="X107" s="431"/>
      <c r="Y107" s="163"/>
      <c r="Z107" s="163"/>
      <c r="AA107" s="163"/>
    </row>
    <row r="108" spans="1:27" s="92" customFormat="1" ht="13.8" x14ac:dyDescent="0.25">
      <c r="A108" s="16"/>
      <c r="B108" s="16"/>
      <c r="C108" s="29"/>
      <c r="D108" s="16"/>
      <c r="E108" s="30"/>
      <c r="F108" s="321"/>
      <c r="G108" s="45"/>
      <c r="H108" s="103"/>
      <c r="I108" s="399"/>
      <c r="J108" s="371"/>
      <c r="K108" s="163"/>
      <c r="L108" s="163"/>
      <c r="M108" s="163"/>
      <c r="N108" s="163"/>
      <c r="O108" s="37"/>
      <c r="P108" s="161"/>
      <c r="Q108" s="37"/>
      <c r="R108" s="37"/>
      <c r="S108" s="37"/>
      <c r="T108" s="37"/>
      <c r="U108" s="163"/>
      <c r="V108" s="163"/>
      <c r="W108" s="163"/>
      <c r="X108" s="431"/>
      <c r="Y108" s="163"/>
      <c r="Z108" s="163"/>
      <c r="AA108" s="163"/>
    </row>
    <row r="109" spans="1:27" s="92" customFormat="1" ht="13.8" x14ac:dyDescent="0.25">
      <c r="A109" s="16"/>
      <c r="B109" s="16"/>
      <c r="C109" s="29"/>
      <c r="D109" s="16"/>
      <c r="E109" s="30"/>
      <c r="F109" s="321"/>
      <c r="G109" s="45"/>
      <c r="H109" s="103"/>
      <c r="I109" s="399"/>
      <c r="J109" s="371"/>
      <c r="K109" s="163"/>
      <c r="L109" s="163"/>
      <c r="M109" s="163"/>
      <c r="N109" s="163"/>
      <c r="O109" s="37"/>
      <c r="P109" s="161"/>
      <c r="Q109" s="37"/>
      <c r="R109" s="37"/>
      <c r="S109" s="37"/>
      <c r="T109" s="37"/>
      <c r="U109" s="163"/>
      <c r="V109" s="163"/>
      <c r="W109" s="163"/>
      <c r="X109" s="431"/>
      <c r="Y109" s="163"/>
      <c r="Z109" s="163"/>
      <c r="AA109" s="163"/>
    </row>
    <row r="110" spans="1:27" s="92" customFormat="1" ht="13.8" x14ac:dyDescent="0.25">
      <c r="A110" s="16"/>
      <c r="B110" s="16"/>
      <c r="C110" s="29"/>
      <c r="D110" s="16"/>
      <c r="E110" s="30"/>
      <c r="F110" s="321"/>
      <c r="G110" s="45"/>
      <c r="H110" s="103"/>
      <c r="I110" s="399"/>
      <c r="J110" s="371"/>
      <c r="K110" s="163"/>
      <c r="L110" s="163"/>
      <c r="M110" s="163"/>
      <c r="N110" s="163"/>
      <c r="O110" s="37"/>
      <c r="P110" s="161"/>
      <c r="Q110" s="37"/>
      <c r="R110" s="37"/>
      <c r="S110" s="37"/>
      <c r="T110" s="37"/>
      <c r="U110" s="163"/>
      <c r="V110" s="163"/>
      <c r="W110" s="163"/>
      <c r="X110" s="431"/>
      <c r="Y110" s="163"/>
      <c r="Z110" s="163"/>
      <c r="AA110" s="163"/>
    </row>
    <row r="111" spans="1:27" s="92" customFormat="1" ht="13.8" x14ac:dyDescent="0.25">
      <c r="A111" s="16"/>
      <c r="B111" s="16"/>
      <c r="C111" s="29"/>
      <c r="D111" s="16"/>
      <c r="E111" s="30"/>
      <c r="F111" s="321"/>
      <c r="G111" s="45"/>
      <c r="H111" s="103"/>
      <c r="I111" s="399"/>
      <c r="J111" s="371"/>
      <c r="K111" s="163"/>
      <c r="L111" s="163"/>
      <c r="M111" s="163"/>
      <c r="N111" s="163"/>
      <c r="O111" s="37"/>
      <c r="P111" s="161"/>
      <c r="Q111" s="37"/>
      <c r="R111" s="37"/>
      <c r="S111" s="37"/>
      <c r="T111" s="37"/>
      <c r="U111" s="163"/>
      <c r="V111" s="163"/>
      <c r="W111" s="163"/>
      <c r="X111" s="431"/>
      <c r="Y111" s="163"/>
      <c r="Z111" s="163"/>
      <c r="AA111" s="163"/>
    </row>
    <row r="112" spans="1:27" s="92" customFormat="1" ht="13.8" x14ac:dyDescent="0.25">
      <c r="A112" s="16"/>
      <c r="B112" s="16"/>
      <c r="C112" s="29"/>
      <c r="D112" s="16"/>
      <c r="E112" s="30"/>
      <c r="F112" s="321"/>
      <c r="G112" s="45"/>
      <c r="H112" s="103"/>
      <c r="I112" s="399"/>
      <c r="J112" s="371"/>
      <c r="K112" s="163"/>
      <c r="L112" s="163"/>
      <c r="M112" s="163"/>
      <c r="N112" s="163"/>
      <c r="O112" s="37"/>
      <c r="P112" s="161"/>
      <c r="Q112" s="37"/>
      <c r="R112" s="37"/>
      <c r="S112" s="37"/>
      <c r="T112" s="37"/>
      <c r="U112" s="163"/>
      <c r="V112" s="163"/>
      <c r="W112" s="163"/>
      <c r="X112" s="431"/>
      <c r="Y112" s="163"/>
      <c r="Z112" s="163"/>
      <c r="AA112" s="163"/>
    </row>
    <row r="113" spans="1:27" s="92" customFormat="1" ht="13.8" x14ac:dyDescent="0.25">
      <c r="A113" s="16"/>
      <c r="B113" s="16"/>
      <c r="C113" s="29"/>
      <c r="D113" s="16"/>
      <c r="E113" s="30"/>
      <c r="F113" s="321"/>
      <c r="G113" s="45"/>
      <c r="H113" s="103"/>
      <c r="I113" s="399"/>
      <c r="J113" s="371"/>
      <c r="K113" s="163"/>
      <c r="L113" s="163"/>
      <c r="M113" s="163"/>
      <c r="N113" s="163"/>
      <c r="O113" s="37"/>
      <c r="P113" s="161"/>
      <c r="Q113" s="37"/>
      <c r="R113" s="37"/>
      <c r="S113" s="37"/>
      <c r="T113" s="37"/>
      <c r="U113" s="163"/>
      <c r="V113" s="163"/>
      <c r="W113" s="163"/>
      <c r="X113" s="431"/>
      <c r="Y113" s="163"/>
      <c r="Z113" s="163"/>
      <c r="AA113" s="163"/>
    </row>
    <row r="114" spans="1:27" s="92" customFormat="1" ht="13.8" x14ac:dyDescent="0.25">
      <c r="A114" s="16"/>
      <c r="B114" s="16"/>
      <c r="C114" s="29"/>
      <c r="D114" s="16"/>
      <c r="E114" s="30"/>
      <c r="F114" s="321"/>
      <c r="G114" s="45"/>
      <c r="H114" s="103"/>
      <c r="I114" s="399"/>
      <c r="J114" s="371"/>
      <c r="K114" s="163"/>
      <c r="L114" s="163"/>
      <c r="M114" s="163"/>
      <c r="N114" s="163"/>
      <c r="O114" s="37"/>
      <c r="P114" s="161"/>
      <c r="Q114" s="37"/>
      <c r="R114" s="37"/>
      <c r="S114" s="37"/>
      <c r="T114" s="37"/>
      <c r="U114" s="163"/>
      <c r="V114" s="163"/>
      <c r="W114" s="163"/>
      <c r="X114" s="431"/>
      <c r="Y114" s="163"/>
      <c r="Z114" s="163"/>
      <c r="AA114" s="163"/>
    </row>
    <row r="115" spans="1:27" s="92" customFormat="1" ht="13.8" x14ac:dyDescent="0.25">
      <c r="A115" s="16"/>
      <c r="B115" s="16"/>
      <c r="C115" s="29"/>
      <c r="D115" s="16"/>
      <c r="E115" s="30"/>
      <c r="F115" s="321"/>
      <c r="G115" s="45"/>
      <c r="H115" s="103"/>
      <c r="I115" s="399"/>
      <c r="J115" s="371"/>
      <c r="K115" s="163"/>
      <c r="L115" s="163"/>
      <c r="M115" s="163"/>
      <c r="N115" s="163"/>
      <c r="O115" s="37"/>
      <c r="P115" s="161"/>
      <c r="Q115" s="37"/>
      <c r="R115" s="37"/>
      <c r="S115" s="37"/>
      <c r="T115" s="37"/>
      <c r="U115" s="163"/>
      <c r="V115" s="163"/>
      <c r="W115" s="163"/>
      <c r="X115" s="431"/>
      <c r="Y115" s="163"/>
      <c r="Z115" s="163"/>
      <c r="AA115" s="163"/>
    </row>
    <row r="116" spans="1:27" s="92" customFormat="1" ht="13.8" x14ac:dyDescent="0.25">
      <c r="A116" s="16"/>
      <c r="B116" s="16"/>
      <c r="C116" s="29"/>
      <c r="D116" s="16"/>
      <c r="E116" s="30"/>
      <c r="F116" s="321"/>
      <c r="G116" s="45"/>
      <c r="H116" s="103"/>
      <c r="I116" s="399"/>
      <c r="J116" s="371"/>
      <c r="K116" s="163"/>
      <c r="L116" s="163"/>
      <c r="M116" s="163"/>
      <c r="N116" s="163"/>
      <c r="O116" s="37"/>
      <c r="P116" s="161"/>
      <c r="Q116" s="37"/>
      <c r="R116" s="37"/>
      <c r="S116" s="37"/>
      <c r="T116" s="37"/>
      <c r="U116" s="163"/>
      <c r="V116" s="163"/>
      <c r="W116" s="163"/>
      <c r="X116" s="431"/>
      <c r="Y116" s="163"/>
      <c r="Z116" s="163"/>
      <c r="AA116" s="163"/>
    </row>
    <row r="117" spans="1:27" s="92" customFormat="1" ht="13.8" x14ac:dyDescent="0.25">
      <c r="A117" s="16"/>
      <c r="B117" s="16"/>
      <c r="C117" s="29"/>
      <c r="D117" s="16"/>
      <c r="E117" s="30"/>
      <c r="F117" s="321"/>
      <c r="G117" s="45"/>
      <c r="H117" s="103"/>
      <c r="I117" s="399"/>
      <c r="J117" s="371"/>
      <c r="K117" s="163"/>
      <c r="L117" s="163"/>
      <c r="M117" s="163"/>
      <c r="N117" s="163"/>
      <c r="O117" s="37"/>
      <c r="P117" s="161"/>
      <c r="Q117" s="37"/>
      <c r="R117" s="37"/>
      <c r="S117" s="37"/>
      <c r="T117" s="37"/>
      <c r="U117" s="163"/>
      <c r="V117" s="163"/>
      <c r="W117" s="163"/>
      <c r="X117" s="431"/>
      <c r="Y117" s="163"/>
      <c r="Z117" s="163"/>
      <c r="AA117" s="163"/>
    </row>
    <row r="118" spans="1:27" s="92" customFormat="1" ht="13.8" x14ac:dyDescent="0.25">
      <c r="A118" s="16"/>
      <c r="B118" s="16"/>
      <c r="C118" s="29"/>
      <c r="D118" s="16"/>
      <c r="E118" s="30"/>
      <c r="F118" s="321"/>
      <c r="G118" s="45"/>
      <c r="H118" s="103"/>
      <c r="I118" s="399"/>
      <c r="J118" s="371"/>
      <c r="K118" s="163"/>
      <c r="L118" s="163"/>
      <c r="M118" s="163"/>
      <c r="N118" s="163"/>
      <c r="O118" s="37"/>
      <c r="P118" s="161"/>
      <c r="Q118" s="37"/>
      <c r="R118" s="37"/>
      <c r="S118" s="37"/>
      <c r="T118" s="37"/>
      <c r="U118" s="163"/>
      <c r="V118" s="163"/>
      <c r="W118" s="163"/>
      <c r="X118" s="431"/>
      <c r="Y118" s="163"/>
      <c r="Z118" s="163"/>
      <c r="AA118" s="163"/>
    </row>
    <row r="119" spans="1:27" s="92" customFormat="1" ht="13.8" x14ac:dyDescent="0.25">
      <c r="A119" s="16"/>
      <c r="B119" s="16"/>
      <c r="C119" s="29"/>
      <c r="D119" s="16"/>
      <c r="E119" s="30"/>
      <c r="F119" s="321"/>
      <c r="G119" s="45"/>
      <c r="H119" s="103"/>
      <c r="I119" s="399"/>
      <c r="J119" s="371"/>
      <c r="K119" s="163"/>
      <c r="L119" s="163"/>
      <c r="M119" s="163"/>
      <c r="N119" s="163"/>
      <c r="O119" s="37"/>
      <c r="P119" s="161"/>
      <c r="Q119" s="37"/>
      <c r="R119" s="37"/>
      <c r="S119" s="37"/>
      <c r="T119" s="37"/>
      <c r="U119" s="163"/>
      <c r="V119" s="163"/>
      <c r="W119" s="163"/>
      <c r="X119" s="431"/>
      <c r="Y119" s="163"/>
      <c r="Z119" s="163"/>
      <c r="AA119" s="163"/>
    </row>
    <row r="120" spans="1:27" s="92" customFormat="1" ht="13.8" x14ac:dyDescent="0.25">
      <c r="A120" s="16"/>
      <c r="B120" s="16"/>
      <c r="C120" s="29"/>
      <c r="D120" s="16"/>
      <c r="E120" s="30"/>
      <c r="F120" s="321"/>
      <c r="G120" s="45"/>
      <c r="H120" s="103"/>
      <c r="I120" s="399"/>
      <c r="J120" s="371"/>
      <c r="K120" s="163"/>
      <c r="L120" s="163"/>
      <c r="M120" s="163"/>
      <c r="N120" s="163"/>
      <c r="O120" s="37"/>
      <c r="P120" s="161"/>
      <c r="Q120" s="37"/>
      <c r="R120" s="37"/>
      <c r="S120" s="37"/>
      <c r="T120" s="37"/>
      <c r="U120" s="163"/>
      <c r="V120" s="163"/>
      <c r="W120" s="163"/>
      <c r="X120" s="431"/>
      <c r="Y120" s="163"/>
      <c r="Z120" s="163"/>
      <c r="AA120" s="163"/>
    </row>
    <row r="121" spans="1:27" s="92" customFormat="1" ht="13.8" x14ac:dyDescent="0.25">
      <c r="A121" s="16"/>
      <c r="B121" s="16"/>
      <c r="C121" s="29"/>
      <c r="D121" s="16"/>
      <c r="E121" s="30"/>
      <c r="F121" s="321"/>
      <c r="G121" s="45"/>
      <c r="H121" s="103"/>
      <c r="I121" s="399"/>
      <c r="J121" s="371"/>
      <c r="K121" s="163"/>
      <c r="L121" s="163"/>
      <c r="M121" s="163"/>
      <c r="N121" s="163"/>
      <c r="O121" s="37"/>
      <c r="P121" s="161"/>
      <c r="Q121" s="37"/>
      <c r="R121" s="37"/>
      <c r="S121" s="37"/>
      <c r="T121" s="37"/>
      <c r="U121" s="163"/>
      <c r="V121" s="163"/>
      <c r="W121" s="163"/>
      <c r="X121" s="431"/>
      <c r="Y121" s="163"/>
      <c r="Z121" s="163"/>
      <c r="AA121" s="163"/>
    </row>
    <row r="122" spans="1:27" s="92" customFormat="1" ht="13.8" x14ac:dyDescent="0.25">
      <c r="A122" s="16"/>
      <c r="B122" s="16"/>
      <c r="C122" s="29"/>
      <c r="D122" s="16"/>
      <c r="E122" s="30"/>
      <c r="F122" s="321"/>
      <c r="G122" s="45"/>
      <c r="H122" s="103"/>
      <c r="I122" s="399"/>
      <c r="J122" s="371"/>
      <c r="K122" s="163"/>
      <c r="L122" s="163"/>
      <c r="M122" s="163"/>
      <c r="N122" s="163"/>
      <c r="O122" s="37"/>
      <c r="P122" s="161"/>
      <c r="Q122" s="37"/>
      <c r="R122" s="37"/>
      <c r="S122" s="37"/>
      <c r="T122" s="37"/>
      <c r="U122" s="163"/>
      <c r="V122" s="163"/>
      <c r="W122" s="163"/>
      <c r="X122" s="431"/>
      <c r="Y122" s="163"/>
      <c r="Z122" s="163"/>
      <c r="AA122" s="163"/>
    </row>
    <row r="123" spans="1:27" s="92" customFormat="1" ht="13.8" x14ac:dyDescent="0.25">
      <c r="A123" s="16"/>
      <c r="B123" s="16"/>
      <c r="C123" s="29"/>
      <c r="D123" s="16"/>
      <c r="E123" s="30"/>
      <c r="F123" s="321"/>
      <c r="G123" s="45"/>
      <c r="H123" s="103"/>
      <c r="I123" s="399"/>
      <c r="J123" s="371"/>
      <c r="K123" s="163"/>
      <c r="L123" s="163"/>
      <c r="M123" s="163"/>
      <c r="N123" s="163"/>
      <c r="O123" s="37"/>
      <c r="P123" s="161"/>
      <c r="Q123" s="37"/>
      <c r="R123" s="37"/>
      <c r="S123" s="37"/>
      <c r="T123" s="37"/>
      <c r="U123" s="163"/>
      <c r="V123" s="163"/>
      <c r="W123" s="163"/>
      <c r="X123" s="431"/>
      <c r="Y123" s="163"/>
      <c r="Z123" s="163"/>
      <c r="AA123" s="163"/>
    </row>
    <row r="124" spans="1:27" s="92" customFormat="1" ht="13.8" x14ac:dyDescent="0.25">
      <c r="A124" s="16"/>
      <c r="B124" s="16"/>
      <c r="C124" s="29"/>
      <c r="D124" s="16"/>
      <c r="E124" s="30"/>
      <c r="F124" s="321"/>
      <c r="G124" s="45"/>
      <c r="H124" s="103"/>
      <c r="I124" s="399"/>
      <c r="J124" s="371"/>
      <c r="K124" s="163"/>
      <c r="L124" s="163"/>
      <c r="M124" s="163"/>
      <c r="N124" s="163"/>
      <c r="O124" s="37"/>
      <c r="P124" s="161"/>
      <c r="Q124" s="37"/>
      <c r="R124" s="37"/>
      <c r="S124" s="37"/>
      <c r="T124" s="37"/>
      <c r="U124" s="163"/>
      <c r="V124" s="163"/>
      <c r="W124" s="163"/>
      <c r="X124" s="431"/>
      <c r="Y124" s="163"/>
      <c r="Z124" s="163"/>
      <c r="AA124" s="163"/>
    </row>
    <row r="125" spans="1:27" s="92" customFormat="1" ht="13.8" x14ac:dyDescent="0.25">
      <c r="A125" s="16"/>
      <c r="B125" s="16"/>
      <c r="C125" s="29"/>
      <c r="D125" s="16"/>
      <c r="E125" s="30"/>
      <c r="F125" s="321"/>
      <c r="G125" s="45"/>
      <c r="H125" s="103"/>
      <c r="I125" s="399"/>
      <c r="J125" s="371"/>
      <c r="K125" s="163"/>
      <c r="L125" s="163"/>
      <c r="M125" s="163"/>
      <c r="N125" s="163"/>
      <c r="O125" s="37"/>
      <c r="P125" s="161"/>
      <c r="Q125" s="37"/>
      <c r="R125" s="37"/>
      <c r="S125" s="37"/>
      <c r="T125" s="37"/>
      <c r="U125" s="163"/>
      <c r="V125" s="163"/>
      <c r="W125" s="163"/>
      <c r="X125" s="431"/>
      <c r="Y125" s="163"/>
      <c r="Z125" s="163"/>
      <c r="AA125" s="163"/>
    </row>
    <row r="126" spans="1:27" s="92" customFormat="1" ht="13.8" x14ac:dyDescent="0.25">
      <c r="A126" s="16"/>
      <c r="B126" s="16"/>
      <c r="C126" s="29"/>
      <c r="D126" s="16"/>
      <c r="E126" s="30"/>
      <c r="F126" s="321"/>
      <c r="G126" s="45"/>
      <c r="H126" s="103"/>
      <c r="I126" s="399"/>
      <c r="J126" s="371"/>
      <c r="K126" s="163"/>
      <c r="L126" s="163"/>
      <c r="M126" s="163"/>
      <c r="N126" s="163"/>
      <c r="O126" s="37"/>
      <c r="P126" s="161"/>
      <c r="Q126" s="37"/>
      <c r="R126" s="37"/>
      <c r="S126" s="37"/>
      <c r="T126" s="37"/>
      <c r="U126" s="163"/>
      <c r="V126" s="163"/>
      <c r="W126" s="163"/>
      <c r="X126" s="431"/>
      <c r="Y126" s="163"/>
      <c r="Z126" s="163"/>
      <c r="AA126" s="163"/>
    </row>
    <row r="127" spans="1:27" s="92" customFormat="1" ht="13.8" x14ac:dyDescent="0.25">
      <c r="A127" s="16"/>
      <c r="B127" s="16"/>
      <c r="C127" s="29"/>
      <c r="D127" s="16"/>
      <c r="E127" s="30"/>
      <c r="F127" s="321"/>
      <c r="G127" s="45"/>
      <c r="H127" s="103"/>
      <c r="I127" s="399"/>
      <c r="J127" s="371"/>
      <c r="K127" s="163"/>
      <c r="L127" s="163"/>
      <c r="M127" s="163"/>
      <c r="N127" s="163"/>
      <c r="O127" s="37"/>
      <c r="P127" s="161"/>
      <c r="Q127" s="37"/>
      <c r="R127" s="37"/>
      <c r="S127" s="37"/>
      <c r="T127" s="37"/>
      <c r="U127" s="163"/>
      <c r="V127" s="163"/>
      <c r="W127" s="163"/>
      <c r="X127" s="431"/>
      <c r="Y127" s="163"/>
      <c r="Z127" s="163"/>
      <c r="AA127" s="163"/>
    </row>
    <row r="128" spans="1:27" s="92" customFormat="1" ht="13.8" x14ac:dyDescent="0.25">
      <c r="A128" s="16"/>
      <c r="B128" s="16"/>
      <c r="C128" s="29"/>
      <c r="D128" s="16"/>
      <c r="E128" s="30"/>
      <c r="F128" s="321"/>
      <c r="G128" s="45"/>
      <c r="H128" s="103"/>
      <c r="I128" s="399"/>
      <c r="J128" s="371"/>
      <c r="K128" s="163"/>
      <c r="L128" s="163"/>
      <c r="M128" s="163"/>
      <c r="N128" s="163"/>
      <c r="O128" s="37"/>
      <c r="P128" s="161"/>
      <c r="Q128" s="37"/>
      <c r="R128" s="37"/>
      <c r="S128" s="37"/>
      <c r="T128" s="37"/>
      <c r="U128" s="163"/>
      <c r="V128" s="163"/>
      <c r="W128" s="163"/>
      <c r="X128" s="431"/>
      <c r="Y128" s="163"/>
      <c r="Z128" s="163"/>
      <c r="AA128" s="163"/>
    </row>
    <row r="129" spans="1:27" s="92" customFormat="1" ht="13.8" x14ac:dyDescent="0.25">
      <c r="A129" s="16"/>
      <c r="B129" s="16"/>
      <c r="C129" s="29"/>
      <c r="D129" s="16"/>
      <c r="E129" s="30"/>
      <c r="F129" s="321"/>
      <c r="G129" s="45"/>
      <c r="H129" s="103"/>
      <c r="I129" s="399"/>
      <c r="J129" s="371"/>
      <c r="K129" s="163"/>
      <c r="L129" s="163"/>
      <c r="M129" s="163"/>
      <c r="N129" s="163"/>
      <c r="O129" s="37"/>
      <c r="P129" s="161"/>
      <c r="Q129" s="37"/>
      <c r="R129" s="37"/>
      <c r="S129" s="37"/>
      <c r="T129" s="37"/>
      <c r="U129" s="163"/>
      <c r="V129" s="163"/>
      <c r="W129" s="163"/>
      <c r="X129" s="431"/>
      <c r="Y129" s="163"/>
      <c r="Z129" s="163"/>
      <c r="AA129" s="163"/>
    </row>
    <row r="130" spans="1:27" s="92" customFormat="1" ht="13.8" x14ac:dyDescent="0.25">
      <c r="A130" s="16"/>
      <c r="B130" s="16"/>
      <c r="C130" s="29"/>
      <c r="D130" s="16"/>
      <c r="E130" s="30"/>
      <c r="F130" s="321"/>
      <c r="G130" s="45"/>
      <c r="H130" s="103"/>
      <c r="I130" s="399"/>
      <c r="J130" s="371"/>
      <c r="K130" s="163"/>
      <c r="L130" s="163"/>
      <c r="M130" s="163"/>
      <c r="N130" s="163"/>
      <c r="O130" s="37"/>
      <c r="P130" s="161"/>
      <c r="Q130" s="37"/>
      <c r="R130" s="37"/>
      <c r="S130" s="37"/>
      <c r="T130" s="37"/>
      <c r="U130" s="163"/>
      <c r="V130" s="163"/>
      <c r="W130" s="163"/>
      <c r="X130" s="431"/>
      <c r="Y130" s="163"/>
      <c r="Z130" s="163"/>
      <c r="AA130" s="163"/>
    </row>
    <row r="131" spans="1:27" s="92" customFormat="1" ht="13.8" x14ac:dyDescent="0.25">
      <c r="A131" s="16"/>
      <c r="B131" s="16"/>
      <c r="C131" s="29"/>
      <c r="D131" s="16"/>
      <c r="E131" s="30"/>
      <c r="F131" s="321"/>
      <c r="G131" s="45"/>
      <c r="H131" s="103"/>
      <c r="I131" s="399"/>
      <c r="J131" s="371"/>
      <c r="K131" s="163"/>
      <c r="L131" s="163"/>
      <c r="M131" s="163"/>
      <c r="N131" s="163"/>
      <c r="O131" s="37"/>
      <c r="P131" s="161"/>
      <c r="Q131" s="37"/>
      <c r="R131" s="37"/>
      <c r="S131" s="37"/>
      <c r="T131" s="37"/>
      <c r="U131" s="163"/>
      <c r="V131" s="163"/>
      <c r="W131" s="163"/>
      <c r="X131" s="431"/>
      <c r="Y131" s="163"/>
      <c r="Z131" s="163"/>
      <c r="AA131" s="163"/>
    </row>
    <row r="132" spans="1:27" s="92" customFormat="1" ht="13.8" x14ac:dyDescent="0.25">
      <c r="A132" s="16"/>
      <c r="B132" s="16"/>
      <c r="C132" s="29"/>
      <c r="D132" s="16"/>
      <c r="E132" s="30"/>
      <c r="F132" s="321"/>
      <c r="G132" s="45"/>
      <c r="H132" s="103"/>
      <c r="I132" s="399"/>
      <c r="J132" s="371"/>
      <c r="K132" s="163"/>
      <c r="L132" s="163"/>
      <c r="M132" s="163"/>
      <c r="N132" s="163"/>
      <c r="O132" s="37"/>
      <c r="P132" s="161"/>
      <c r="Q132" s="37"/>
      <c r="R132" s="37"/>
      <c r="S132" s="37"/>
      <c r="T132" s="37"/>
      <c r="U132" s="163"/>
      <c r="V132" s="163"/>
      <c r="W132" s="163"/>
      <c r="X132" s="431"/>
      <c r="Y132" s="163"/>
      <c r="Z132" s="163"/>
      <c r="AA132" s="163"/>
    </row>
    <row r="133" spans="1:27" s="92" customFormat="1" ht="13.8" x14ac:dyDescent="0.25">
      <c r="A133" s="16"/>
      <c r="B133" s="16"/>
      <c r="C133" s="29"/>
      <c r="D133" s="16"/>
      <c r="E133" s="30"/>
      <c r="F133" s="321"/>
      <c r="G133" s="45"/>
      <c r="H133" s="103"/>
      <c r="I133" s="399"/>
      <c r="J133" s="371"/>
      <c r="K133" s="163"/>
      <c r="L133" s="163"/>
      <c r="M133" s="163"/>
      <c r="N133" s="163"/>
      <c r="O133" s="37"/>
      <c r="P133" s="161"/>
      <c r="Q133" s="37"/>
      <c r="R133" s="37"/>
      <c r="S133" s="37"/>
      <c r="T133" s="37"/>
      <c r="U133" s="163"/>
      <c r="V133" s="163"/>
      <c r="W133" s="163"/>
      <c r="X133" s="431"/>
      <c r="Y133" s="163"/>
      <c r="Z133" s="163"/>
      <c r="AA133" s="163"/>
    </row>
    <row r="134" spans="1:27" s="92" customFormat="1" ht="13.8" x14ac:dyDescent="0.25">
      <c r="A134" s="16"/>
      <c r="B134" s="16"/>
      <c r="C134" s="29"/>
      <c r="D134" s="16"/>
      <c r="E134" s="30"/>
      <c r="F134" s="321"/>
      <c r="G134" s="45"/>
      <c r="H134" s="103"/>
      <c r="I134" s="399"/>
      <c r="J134" s="371"/>
      <c r="K134" s="163"/>
      <c r="L134" s="163"/>
      <c r="M134" s="163"/>
      <c r="N134" s="163"/>
      <c r="O134" s="37"/>
      <c r="P134" s="161"/>
      <c r="Q134" s="37"/>
      <c r="R134" s="37"/>
      <c r="S134" s="37"/>
      <c r="T134" s="37"/>
      <c r="U134" s="163"/>
      <c r="V134" s="163"/>
      <c r="W134" s="163"/>
      <c r="X134" s="431"/>
      <c r="Y134" s="163"/>
      <c r="Z134" s="163"/>
      <c r="AA134" s="163"/>
    </row>
    <row r="135" spans="1:27" s="92" customFormat="1" ht="13.8" x14ac:dyDescent="0.25">
      <c r="A135" s="16"/>
      <c r="B135" s="16"/>
      <c r="C135" s="29"/>
      <c r="D135" s="16"/>
      <c r="E135" s="30"/>
      <c r="F135" s="321"/>
      <c r="G135" s="45"/>
      <c r="H135" s="103"/>
      <c r="I135" s="399"/>
      <c r="J135" s="371"/>
      <c r="K135" s="163"/>
      <c r="L135" s="163"/>
      <c r="M135" s="163"/>
      <c r="N135" s="163"/>
      <c r="O135" s="37"/>
      <c r="P135" s="161"/>
      <c r="Q135" s="37"/>
      <c r="R135" s="37"/>
      <c r="S135" s="37"/>
      <c r="T135" s="37"/>
      <c r="U135" s="163"/>
      <c r="V135" s="163"/>
      <c r="W135" s="163"/>
      <c r="X135" s="431"/>
      <c r="Y135" s="163"/>
      <c r="Z135" s="163"/>
      <c r="AA135" s="163"/>
    </row>
    <row r="136" spans="1:27" s="92" customFormat="1" ht="13.8" x14ac:dyDescent="0.25">
      <c r="A136" s="16"/>
      <c r="B136" s="16"/>
      <c r="C136" s="29"/>
      <c r="D136" s="16"/>
      <c r="E136" s="30"/>
      <c r="F136" s="321"/>
      <c r="G136" s="45"/>
      <c r="H136" s="103"/>
      <c r="I136" s="399"/>
      <c r="J136" s="371"/>
      <c r="K136" s="163"/>
      <c r="L136" s="163"/>
      <c r="M136" s="163"/>
      <c r="N136" s="163"/>
      <c r="O136" s="37"/>
      <c r="P136" s="161"/>
      <c r="Q136" s="37"/>
      <c r="R136" s="37"/>
      <c r="S136" s="37"/>
      <c r="T136" s="37"/>
      <c r="U136" s="163"/>
      <c r="V136" s="163"/>
      <c r="W136" s="163"/>
      <c r="X136" s="431"/>
      <c r="Y136" s="163"/>
      <c r="Z136" s="163"/>
      <c r="AA136" s="163"/>
    </row>
    <row r="137" spans="1:27" s="92" customFormat="1" ht="13.8" x14ac:dyDescent="0.25">
      <c r="A137" s="16"/>
      <c r="B137" s="16"/>
      <c r="C137" s="29"/>
      <c r="D137" s="16"/>
      <c r="E137" s="30"/>
      <c r="F137" s="321"/>
      <c r="G137" s="45"/>
      <c r="H137" s="103"/>
      <c r="I137" s="399"/>
      <c r="J137" s="371"/>
      <c r="K137" s="163"/>
      <c r="L137" s="163"/>
      <c r="M137" s="163"/>
      <c r="N137" s="163"/>
      <c r="O137" s="37"/>
      <c r="P137" s="161"/>
      <c r="Q137" s="37"/>
      <c r="R137" s="37"/>
      <c r="S137" s="37"/>
      <c r="T137" s="37"/>
      <c r="U137" s="163"/>
      <c r="V137" s="163"/>
      <c r="W137" s="163"/>
      <c r="X137" s="431"/>
      <c r="Y137" s="163"/>
      <c r="Z137" s="163"/>
      <c r="AA137" s="163"/>
    </row>
    <row r="138" spans="1:27" s="92" customFormat="1" ht="13.8" x14ac:dyDescent="0.25">
      <c r="A138" s="16"/>
      <c r="B138" s="16"/>
      <c r="C138" s="29"/>
      <c r="D138" s="16"/>
      <c r="E138" s="30"/>
      <c r="F138" s="321"/>
      <c r="G138" s="45"/>
      <c r="H138" s="103"/>
      <c r="I138" s="399"/>
      <c r="J138" s="371"/>
      <c r="K138" s="163"/>
      <c r="L138" s="163"/>
      <c r="M138" s="163"/>
      <c r="N138" s="163"/>
      <c r="O138" s="37"/>
      <c r="P138" s="161"/>
      <c r="Q138" s="37"/>
      <c r="R138" s="37"/>
      <c r="S138" s="37"/>
      <c r="T138" s="37"/>
      <c r="U138" s="163"/>
      <c r="V138" s="163"/>
      <c r="W138" s="163"/>
      <c r="X138" s="431"/>
      <c r="Y138" s="163"/>
      <c r="Z138" s="163"/>
      <c r="AA138" s="163"/>
    </row>
    <row r="139" spans="1:27" s="92" customFormat="1" ht="13.8" x14ac:dyDescent="0.25">
      <c r="A139" s="16"/>
      <c r="B139" s="16"/>
      <c r="C139" s="29"/>
      <c r="D139" s="16"/>
      <c r="E139" s="30"/>
      <c r="F139" s="321"/>
      <c r="G139" s="45"/>
      <c r="H139" s="103"/>
      <c r="I139" s="399"/>
      <c r="J139" s="371"/>
      <c r="K139" s="163"/>
      <c r="L139" s="163"/>
      <c r="M139" s="163"/>
      <c r="N139" s="163"/>
      <c r="O139" s="37"/>
      <c r="P139" s="161"/>
      <c r="Q139" s="37"/>
      <c r="R139" s="37"/>
      <c r="S139" s="37"/>
      <c r="T139" s="37"/>
      <c r="U139" s="163"/>
      <c r="V139" s="163"/>
      <c r="W139" s="163"/>
      <c r="X139" s="431"/>
      <c r="Y139" s="163"/>
      <c r="Z139" s="163"/>
      <c r="AA139" s="163"/>
    </row>
    <row r="140" spans="1:27" s="92" customFormat="1" ht="13.8" x14ac:dyDescent="0.25">
      <c r="A140" s="16"/>
      <c r="B140" s="16"/>
      <c r="C140" s="29"/>
      <c r="D140" s="16"/>
      <c r="E140" s="30"/>
      <c r="F140" s="321"/>
      <c r="G140" s="45"/>
      <c r="H140" s="103"/>
      <c r="I140" s="399"/>
      <c r="J140" s="371"/>
      <c r="K140" s="163"/>
      <c r="L140" s="163"/>
      <c r="M140" s="163"/>
      <c r="N140" s="163"/>
      <c r="O140" s="37"/>
      <c r="P140" s="161"/>
      <c r="Q140" s="37"/>
      <c r="R140" s="37"/>
      <c r="S140" s="37"/>
      <c r="T140" s="37"/>
      <c r="U140" s="163"/>
      <c r="V140" s="163"/>
      <c r="W140" s="163"/>
      <c r="X140" s="431"/>
      <c r="Y140" s="163"/>
      <c r="Z140" s="163"/>
      <c r="AA140" s="163"/>
    </row>
    <row r="141" spans="1:27" s="92" customFormat="1" ht="13.8" x14ac:dyDescent="0.25">
      <c r="A141" s="16"/>
      <c r="B141" s="16"/>
      <c r="C141" s="29"/>
      <c r="D141" s="16"/>
      <c r="E141" s="30"/>
      <c r="F141" s="321"/>
      <c r="G141" s="45"/>
      <c r="H141" s="103"/>
      <c r="I141" s="399"/>
      <c r="J141" s="371"/>
      <c r="K141" s="163"/>
      <c r="L141" s="163"/>
      <c r="M141" s="163"/>
      <c r="N141" s="163"/>
      <c r="O141" s="37"/>
      <c r="P141" s="161"/>
      <c r="Q141" s="37"/>
      <c r="R141" s="37"/>
      <c r="S141" s="37"/>
      <c r="T141" s="37"/>
      <c r="U141" s="163"/>
      <c r="V141" s="163"/>
      <c r="W141" s="163"/>
      <c r="X141" s="431"/>
      <c r="Y141" s="163"/>
      <c r="Z141" s="163"/>
      <c r="AA141" s="163"/>
    </row>
    <row r="142" spans="1:27" s="92" customFormat="1" ht="13.8" x14ac:dyDescent="0.25">
      <c r="A142" s="16"/>
      <c r="B142" s="16"/>
      <c r="C142" s="29"/>
      <c r="D142" s="16"/>
      <c r="E142" s="30"/>
      <c r="F142" s="321"/>
      <c r="G142" s="45"/>
      <c r="H142" s="103"/>
      <c r="I142" s="399"/>
      <c r="J142" s="371"/>
      <c r="K142" s="163"/>
      <c r="L142" s="163"/>
      <c r="M142" s="163"/>
      <c r="N142" s="163"/>
      <c r="O142" s="37"/>
      <c r="P142" s="161"/>
      <c r="Q142" s="37"/>
      <c r="R142" s="37"/>
      <c r="S142" s="37"/>
      <c r="T142" s="37"/>
      <c r="U142" s="163"/>
      <c r="V142" s="163"/>
      <c r="W142" s="163"/>
      <c r="X142" s="431"/>
      <c r="Y142" s="163"/>
      <c r="Z142" s="163"/>
      <c r="AA142" s="163"/>
    </row>
    <row r="143" spans="1:27" s="92" customFormat="1" ht="13.8" x14ac:dyDescent="0.25">
      <c r="A143" s="16"/>
      <c r="B143" s="16"/>
      <c r="C143" s="29"/>
      <c r="D143" s="16"/>
      <c r="E143" s="30"/>
      <c r="F143" s="321"/>
      <c r="G143" s="45"/>
      <c r="H143" s="103"/>
      <c r="I143" s="399"/>
      <c r="J143" s="371"/>
      <c r="K143" s="163"/>
      <c r="L143" s="163"/>
      <c r="M143" s="163"/>
      <c r="N143" s="163"/>
      <c r="O143" s="37"/>
      <c r="P143" s="161"/>
      <c r="Q143" s="37"/>
      <c r="R143" s="37"/>
      <c r="S143" s="37"/>
      <c r="T143" s="37"/>
      <c r="U143" s="163"/>
      <c r="V143" s="163"/>
      <c r="W143" s="163"/>
      <c r="X143" s="431"/>
      <c r="Y143" s="163"/>
      <c r="Z143" s="163"/>
      <c r="AA143" s="163"/>
    </row>
    <row r="144" spans="1:27" s="92" customFormat="1" ht="13.8" x14ac:dyDescent="0.25">
      <c r="A144" s="16"/>
      <c r="B144" s="16"/>
      <c r="C144" s="29"/>
      <c r="D144" s="16"/>
      <c r="E144" s="30"/>
      <c r="F144" s="321"/>
      <c r="G144" s="45"/>
      <c r="H144" s="103"/>
      <c r="I144" s="399"/>
      <c r="J144" s="371"/>
      <c r="K144" s="163"/>
      <c r="L144" s="163"/>
      <c r="M144" s="163"/>
      <c r="N144" s="163"/>
      <c r="O144" s="37"/>
      <c r="P144" s="161"/>
      <c r="Q144" s="37"/>
      <c r="R144" s="37"/>
      <c r="S144" s="37"/>
      <c r="T144" s="37"/>
      <c r="U144" s="163"/>
      <c r="V144" s="163"/>
      <c r="W144" s="163"/>
      <c r="X144" s="431"/>
      <c r="Y144" s="163"/>
      <c r="Z144" s="163"/>
      <c r="AA144" s="163"/>
    </row>
    <row r="145" spans="1:27" s="92" customFormat="1" ht="13.8" x14ac:dyDescent="0.25">
      <c r="A145" s="16"/>
      <c r="B145" s="16"/>
      <c r="C145" s="29"/>
      <c r="D145" s="16"/>
      <c r="E145" s="30"/>
      <c r="F145" s="321"/>
      <c r="G145" s="45"/>
      <c r="H145" s="103"/>
      <c r="I145" s="399"/>
      <c r="J145" s="371"/>
      <c r="K145" s="163"/>
      <c r="L145" s="163"/>
      <c r="M145" s="163"/>
      <c r="N145" s="163"/>
      <c r="O145" s="37"/>
      <c r="P145" s="161"/>
      <c r="Q145" s="37"/>
      <c r="R145" s="37"/>
      <c r="S145" s="37"/>
      <c r="T145" s="37"/>
      <c r="U145" s="163"/>
      <c r="V145" s="163"/>
      <c r="W145" s="163"/>
      <c r="X145" s="431"/>
      <c r="Y145" s="163"/>
      <c r="Z145" s="163"/>
      <c r="AA145" s="163"/>
    </row>
    <row r="146" spans="1:27" s="92" customFormat="1" ht="13.8" x14ac:dyDescent="0.25">
      <c r="A146" s="16"/>
      <c r="B146" s="16"/>
      <c r="C146" s="29"/>
      <c r="D146" s="16"/>
      <c r="E146" s="30"/>
      <c r="F146" s="321"/>
      <c r="G146" s="45"/>
      <c r="H146" s="103"/>
      <c r="I146" s="399"/>
      <c r="J146" s="371"/>
      <c r="K146" s="163"/>
      <c r="L146" s="163"/>
      <c r="M146" s="163"/>
      <c r="N146" s="163"/>
      <c r="O146" s="37"/>
      <c r="P146" s="161"/>
      <c r="Q146" s="37"/>
      <c r="R146" s="37"/>
      <c r="S146" s="37"/>
      <c r="T146" s="37"/>
      <c r="U146" s="163"/>
      <c r="V146" s="163"/>
      <c r="W146" s="163"/>
      <c r="X146" s="431"/>
      <c r="Y146" s="163"/>
      <c r="Z146" s="163"/>
      <c r="AA146" s="163"/>
    </row>
    <row r="147" spans="1:27" s="92" customFormat="1" ht="13.8" x14ac:dyDescent="0.25">
      <c r="A147" s="16"/>
      <c r="B147" s="16"/>
      <c r="C147" s="29"/>
      <c r="D147" s="16"/>
      <c r="E147" s="30"/>
      <c r="F147" s="321"/>
      <c r="G147" s="45"/>
      <c r="H147" s="103"/>
      <c r="I147" s="399"/>
      <c r="J147" s="371"/>
      <c r="K147" s="163"/>
      <c r="L147" s="163"/>
      <c r="M147" s="163"/>
      <c r="N147" s="163"/>
      <c r="O147" s="37"/>
      <c r="P147" s="161"/>
      <c r="Q147" s="37"/>
      <c r="R147" s="37"/>
      <c r="S147" s="37"/>
      <c r="T147" s="37"/>
      <c r="U147" s="163"/>
      <c r="V147" s="163"/>
      <c r="W147" s="163"/>
      <c r="X147" s="431"/>
      <c r="Y147" s="163"/>
      <c r="Z147" s="163"/>
      <c r="AA147" s="163"/>
    </row>
    <row r="148" spans="1:27" s="92" customFormat="1" ht="13.8" x14ac:dyDescent="0.25">
      <c r="A148" s="16"/>
      <c r="B148" s="16"/>
      <c r="C148" s="29"/>
      <c r="D148" s="16"/>
      <c r="E148" s="30"/>
      <c r="F148" s="321"/>
      <c r="G148" s="45"/>
      <c r="H148" s="103"/>
      <c r="I148" s="399"/>
      <c r="J148" s="371"/>
      <c r="K148" s="163"/>
      <c r="L148" s="163"/>
      <c r="M148" s="163"/>
      <c r="N148" s="163"/>
      <c r="O148" s="37"/>
      <c r="P148" s="161"/>
      <c r="Q148" s="37"/>
      <c r="R148" s="37"/>
      <c r="S148" s="37"/>
      <c r="T148" s="37"/>
      <c r="U148" s="163"/>
      <c r="V148" s="163"/>
      <c r="W148" s="163"/>
      <c r="X148" s="431"/>
      <c r="Y148" s="163"/>
      <c r="Z148" s="163"/>
      <c r="AA148" s="163"/>
    </row>
    <row r="149" spans="1:27" s="92" customFormat="1" ht="13.8" x14ac:dyDescent="0.25">
      <c r="A149" s="16"/>
      <c r="B149" s="16"/>
      <c r="C149" s="29"/>
      <c r="D149" s="16"/>
      <c r="E149" s="30"/>
      <c r="F149" s="321"/>
      <c r="G149" s="45"/>
      <c r="H149" s="103"/>
      <c r="I149" s="399"/>
      <c r="J149" s="371"/>
      <c r="K149" s="163"/>
      <c r="L149" s="163"/>
      <c r="M149" s="163"/>
      <c r="N149" s="163"/>
      <c r="O149" s="37"/>
      <c r="P149" s="161"/>
      <c r="Q149" s="37"/>
      <c r="R149" s="37"/>
      <c r="S149" s="37"/>
      <c r="T149" s="37"/>
      <c r="U149" s="163"/>
      <c r="V149" s="163"/>
      <c r="W149" s="163"/>
      <c r="X149" s="431"/>
      <c r="Y149" s="163"/>
      <c r="Z149" s="163"/>
      <c r="AA149" s="163"/>
    </row>
    <row r="150" spans="1:27" s="92" customFormat="1" ht="13.8" x14ac:dyDescent="0.25">
      <c r="A150" s="16"/>
      <c r="B150" s="16"/>
      <c r="C150" s="29"/>
      <c r="D150" s="16"/>
      <c r="E150" s="30"/>
      <c r="F150" s="321"/>
      <c r="G150" s="45"/>
      <c r="H150" s="103"/>
      <c r="I150" s="399"/>
      <c r="J150" s="371"/>
      <c r="K150" s="163"/>
      <c r="L150" s="163"/>
      <c r="M150" s="163"/>
      <c r="N150" s="163"/>
      <c r="O150" s="37"/>
      <c r="P150" s="161"/>
      <c r="Q150" s="37"/>
      <c r="R150" s="37"/>
      <c r="S150" s="37"/>
      <c r="T150" s="37"/>
      <c r="U150" s="163"/>
      <c r="V150" s="163"/>
      <c r="W150" s="163"/>
      <c r="X150" s="431"/>
      <c r="Y150" s="163"/>
      <c r="Z150" s="163"/>
      <c r="AA150" s="163"/>
    </row>
    <row r="151" spans="1:27" s="92" customFormat="1" ht="13.8" x14ac:dyDescent="0.25">
      <c r="A151" s="16"/>
      <c r="B151" s="16"/>
      <c r="C151" s="29"/>
      <c r="D151" s="16"/>
      <c r="E151" s="30"/>
      <c r="F151" s="321"/>
      <c r="G151" s="45"/>
      <c r="H151" s="103"/>
      <c r="I151" s="399"/>
      <c r="J151" s="371"/>
      <c r="K151" s="163"/>
      <c r="L151" s="163"/>
      <c r="M151" s="163"/>
      <c r="N151" s="163"/>
      <c r="O151" s="37"/>
      <c r="P151" s="161"/>
      <c r="Q151" s="37"/>
      <c r="R151" s="37"/>
      <c r="S151" s="37"/>
      <c r="T151" s="37"/>
      <c r="U151" s="163"/>
      <c r="V151" s="163"/>
      <c r="W151" s="163"/>
      <c r="X151" s="431"/>
      <c r="Y151" s="163"/>
      <c r="Z151" s="163"/>
      <c r="AA151" s="163"/>
    </row>
    <row r="152" spans="1:27" s="92" customFormat="1" ht="13.8" x14ac:dyDescent="0.25">
      <c r="A152" s="16"/>
      <c r="B152" s="16"/>
      <c r="C152" s="29"/>
      <c r="D152" s="16"/>
      <c r="E152" s="30"/>
      <c r="F152" s="321"/>
      <c r="G152" s="45"/>
      <c r="H152" s="103"/>
      <c r="I152" s="399"/>
      <c r="J152" s="371"/>
      <c r="K152" s="163"/>
      <c r="L152" s="163"/>
      <c r="M152" s="163"/>
      <c r="N152" s="163"/>
      <c r="O152" s="37"/>
      <c r="P152" s="161"/>
      <c r="Q152" s="37"/>
      <c r="R152" s="37"/>
      <c r="S152" s="37"/>
      <c r="T152" s="37"/>
      <c r="U152" s="163"/>
      <c r="V152" s="163"/>
      <c r="W152" s="163"/>
      <c r="X152" s="431"/>
      <c r="Y152" s="163"/>
      <c r="Z152" s="163"/>
      <c r="AA152" s="163"/>
    </row>
    <row r="153" spans="1:27" s="92" customFormat="1" ht="13.8" x14ac:dyDescent="0.25">
      <c r="A153" s="16"/>
      <c r="B153" s="16"/>
      <c r="C153" s="29"/>
      <c r="D153" s="16"/>
      <c r="E153" s="30"/>
      <c r="F153" s="321"/>
      <c r="G153" s="45"/>
      <c r="H153" s="103"/>
      <c r="I153" s="399"/>
      <c r="J153" s="371"/>
      <c r="K153" s="163"/>
      <c r="L153" s="163"/>
      <c r="M153" s="163"/>
      <c r="N153" s="163"/>
      <c r="O153" s="37"/>
      <c r="P153" s="161"/>
      <c r="Q153" s="37"/>
      <c r="R153" s="37"/>
      <c r="S153" s="37"/>
      <c r="T153" s="37"/>
      <c r="U153" s="163"/>
      <c r="V153" s="163"/>
      <c r="W153" s="163"/>
      <c r="X153" s="431"/>
      <c r="Y153" s="163"/>
      <c r="Z153" s="163"/>
      <c r="AA153" s="163"/>
    </row>
    <row r="154" spans="1:27" s="92" customFormat="1" ht="13.8" x14ac:dyDescent="0.25">
      <c r="A154" s="16"/>
      <c r="B154" s="16"/>
      <c r="C154" s="29"/>
      <c r="D154" s="16"/>
      <c r="E154" s="30"/>
      <c r="F154" s="321"/>
      <c r="G154" s="45"/>
      <c r="H154" s="103"/>
      <c r="I154" s="399"/>
      <c r="J154" s="371"/>
      <c r="K154" s="163"/>
      <c r="L154" s="163"/>
      <c r="M154" s="163"/>
      <c r="N154" s="163"/>
      <c r="O154" s="37"/>
      <c r="P154" s="161"/>
      <c r="Q154" s="37"/>
      <c r="R154" s="37"/>
      <c r="S154" s="37"/>
      <c r="T154" s="37"/>
      <c r="U154" s="163"/>
      <c r="V154" s="163"/>
      <c r="W154" s="163"/>
      <c r="X154" s="431"/>
      <c r="Y154" s="163"/>
      <c r="Z154" s="163"/>
      <c r="AA154" s="163"/>
    </row>
    <row r="155" spans="1:27" s="92" customFormat="1" ht="13.8" x14ac:dyDescent="0.25">
      <c r="A155" s="16"/>
      <c r="B155" s="16"/>
      <c r="C155" s="29"/>
      <c r="D155" s="16"/>
      <c r="E155" s="30"/>
      <c r="F155" s="321"/>
      <c r="G155" s="45"/>
      <c r="H155" s="103"/>
      <c r="I155" s="399"/>
      <c r="J155" s="371"/>
      <c r="K155" s="163"/>
      <c r="L155" s="163"/>
      <c r="M155" s="163"/>
      <c r="N155" s="163"/>
      <c r="O155" s="37"/>
      <c r="P155" s="161"/>
      <c r="Q155" s="37"/>
      <c r="R155" s="37"/>
      <c r="S155" s="37"/>
      <c r="T155" s="37"/>
      <c r="U155" s="163"/>
      <c r="V155" s="163"/>
      <c r="W155" s="163"/>
      <c r="X155" s="431"/>
      <c r="Y155" s="163"/>
      <c r="Z155" s="163"/>
      <c r="AA155" s="163"/>
    </row>
    <row r="156" spans="1:27" s="92" customFormat="1" ht="13.8" x14ac:dyDescent="0.25">
      <c r="A156" s="16"/>
      <c r="B156" s="16"/>
      <c r="C156" s="29"/>
      <c r="D156" s="16"/>
      <c r="E156" s="30"/>
      <c r="F156" s="321"/>
      <c r="G156" s="45"/>
      <c r="H156" s="103"/>
      <c r="I156" s="399"/>
      <c r="J156" s="371"/>
      <c r="K156" s="163"/>
      <c r="L156" s="163"/>
      <c r="M156" s="163"/>
      <c r="N156" s="163"/>
      <c r="O156" s="37"/>
      <c r="P156" s="161"/>
      <c r="Q156" s="37"/>
      <c r="R156" s="37"/>
      <c r="S156" s="37"/>
      <c r="T156" s="37"/>
      <c r="U156" s="163"/>
      <c r="V156" s="163"/>
      <c r="W156" s="163"/>
      <c r="X156" s="431"/>
      <c r="Y156" s="163"/>
      <c r="Z156" s="163"/>
      <c r="AA156" s="163"/>
    </row>
    <row r="157" spans="1:27" s="92" customFormat="1" ht="13.8" x14ac:dyDescent="0.25">
      <c r="A157" s="16"/>
      <c r="B157" s="16"/>
      <c r="C157" s="29"/>
      <c r="D157" s="16"/>
      <c r="E157" s="30"/>
      <c r="F157" s="321"/>
      <c r="G157" s="45"/>
      <c r="H157" s="103"/>
      <c r="I157" s="399"/>
      <c r="J157" s="371"/>
      <c r="K157" s="163"/>
      <c r="L157" s="163"/>
      <c r="M157" s="163"/>
      <c r="N157" s="163"/>
      <c r="O157" s="37"/>
      <c r="P157" s="161"/>
      <c r="Q157" s="37"/>
      <c r="R157" s="37"/>
      <c r="S157" s="37"/>
      <c r="T157" s="37"/>
      <c r="U157" s="163"/>
      <c r="V157" s="163"/>
      <c r="W157" s="163"/>
      <c r="X157" s="431"/>
      <c r="Y157" s="163"/>
      <c r="Z157" s="163"/>
      <c r="AA157" s="163"/>
    </row>
    <row r="158" spans="1:27" s="92" customFormat="1" ht="13.8" x14ac:dyDescent="0.25">
      <c r="A158" s="16"/>
      <c r="B158" s="16"/>
      <c r="C158" s="29"/>
      <c r="D158" s="16"/>
      <c r="E158" s="30"/>
      <c r="F158" s="321"/>
      <c r="G158" s="45"/>
      <c r="H158" s="103"/>
      <c r="I158" s="399"/>
      <c r="J158" s="371"/>
      <c r="K158" s="163"/>
      <c r="L158" s="163"/>
      <c r="M158" s="163"/>
      <c r="N158" s="163"/>
      <c r="O158" s="37"/>
      <c r="P158" s="161"/>
      <c r="Q158" s="37"/>
      <c r="R158" s="37"/>
      <c r="S158" s="37"/>
      <c r="T158" s="37"/>
      <c r="U158" s="163"/>
      <c r="V158" s="163"/>
      <c r="W158" s="163"/>
      <c r="X158" s="431"/>
      <c r="Y158" s="163"/>
      <c r="Z158" s="163"/>
      <c r="AA158" s="163"/>
    </row>
    <row r="159" spans="1:27" s="92" customFormat="1" ht="13.8" x14ac:dyDescent="0.25">
      <c r="A159" s="16"/>
      <c r="B159" s="16"/>
      <c r="C159" s="29"/>
      <c r="D159" s="16"/>
      <c r="E159" s="30"/>
      <c r="F159" s="321"/>
      <c r="G159" s="45"/>
      <c r="H159" s="103"/>
      <c r="I159" s="399"/>
      <c r="J159" s="371"/>
      <c r="K159" s="163"/>
      <c r="L159" s="163"/>
      <c r="M159" s="163"/>
      <c r="N159" s="163"/>
      <c r="O159" s="37"/>
      <c r="P159" s="161"/>
      <c r="Q159" s="37"/>
      <c r="R159" s="37"/>
      <c r="S159" s="37"/>
      <c r="T159" s="37"/>
      <c r="U159" s="163"/>
      <c r="V159" s="163"/>
      <c r="W159" s="163"/>
      <c r="X159" s="431"/>
      <c r="Y159" s="163"/>
      <c r="Z159" s="163"/>
      <c r="AA159" s="163"/>
    </row>
    <row r="160" spans="1:27" s="92" customFormat="1" ht="13.8" x14ac:dyDescent="0.25">
      <c r="A160" s="16"/>
      <c r="B160" s="16"/>
      <c r="C160" s="29"/>
      <c r="D160" s="16"/>
      <c r="E160" s="30"/>
      <c r="F160" s="321"/>
      <c r="G160" s="45"/>
      <c r="H160" s="103"/>
      <c r="I160" s="399"/>
      <c r="J160" s="371"/>
      <c r="K160" s="163"/>
      <c r="L160" s="163"/>
      <c r="M160" s="163"/>
      <c r="N160" s="163"/>
      <c r="O160" s="37"/>
      <c r="P160" s="161"/>
      <c r="Q160" s="37"/>
      <c r="R160" s="37"/>
      <c r="S160" s="37"/>
      <c r="T160" s="37"/>
      <c r="U160" s="163"/>
      <c r="V160" s="163"/>
      <c r="W160" s="163"/>
      <c r="X160" s="431"/>
      <c r="Y160" s="163"/>
      <c r="Z160" s="163"/>
      <c r="AA160" s="163"/>
    </row>
    <row r="161" spans="1:27" s="92" customFormat="1" ht="13.8" x14ac:dyDescent="0.25">
      <c r="A161" s="16"/>
      <c r="B161" s="16"/>
      <c r="C161" s="29"/>
      <c r="D161" s="16"/>
      <c r="E161" s="30"/>
      <c r="F161" s="321"/>
      <c r="G161" s="45"/>
      <c r="H161" s="103"/>
      <c r="I161" s="399"/>
      <c r="J161" s="371"/>
      <c r="K161" s="163"/>
      <c r="L161" s="163"/>
      <c r="M161" s="163"/>
      <c r="N161" s="163"/>
      <c r="O161" s="37"/>
      <c r="P161" s="161"/>
      <c r="Q161" s="37"/>
      <c r="R161" s="37"/>
      <c r="S161" s="37"/>
      <c r="T161" s="37"/>
      <c r="U161" s="163"/>
      <c r="V161" s="163"/>
      <c r="W161" s="163"/>
      <c r="X161" s="431"/>
      <c r="Y161" s="163"/>
      <c r="Z161" s="163"/>
      <c r="AA161" s="163"/>
    </row>
    <row r="162" spans="1:27" s="92" customFormat="1" ht="13.8" x14ac:dyDescent="0.25">
      <c r="A162" s="16"/>
      <c r="B162" s="16"/>
      <c r="C162" s="29"/>
      <c r="D162" s="16"/>
      <c r="E162" s="30"/>
      <c r="F162" s="321"/>
      <c r="G162" s="45"/>
      <c r="H162" s="103"/>
      <c r="I162" s="399"/>
      <c r="J162" s="371"/>
      <c r="K162" s="163"/>
      <c r="L162" s="163"/>
      <c r="M162" s="163"/>
      <c r="N162" s="163"/>
      <c r="O162" s="37"/>
      <c r="P162" s="161"/>
      <c r="Q162" s="37"/>
      <c r="R162" s="37"/>
      <c r="S162" s="37"/>
      <c r="T162" s="37"/>
      <c r="U162" s="163"/>
      <c r="V162" s="163"/>
      <c r="W162" s="163"/>
      <c r="X162" s="431"/>
      <c r="Y162" s="163"/>
      <c r="Z162" s="163"/>
      <c r="AA162" s="163"/>
    </row>
    <row r="163" spans="1:27" s="92" customFormat="1" ht="13.8" x14ac:dyDescent="0.25">
      <c r="A163" s="16"/>
      <c r="B163" s="16"/>
      <c r="C163" s="29"/>
      <c r="D163" s="16"/>
      <c r="E163" s="30"/>
      <c r="F163" s="321"/>
      <c r="G163" s="45"/>
      <c r="H163" s="103"/>
      <c r="I163" s="399"/>
      <c r="J163" s="371"/>
      <c r="K163" s="163"/>
      <c r="L163" s="163"/>
      <c r="M163" s="163"/>
      <c r="N163" s="163"/>
      <c r="O163" s="37"/>
      <c r="P163" s="161"/>
      <c r="Q163" s="37"/>
      <c r="R163" s="37"/>
      <c r="S163" s="37"/>
      <c r="T163" s="37"/>
      <c r="U163" s="163"/>
      <c r="V163" s="163"/>
      <c r="W163" s="163"/>
      <c r="X163" s="431"/>
      <c r="Y163" s="163"/>
      <c r="Z163" s="163"/>
      <c r="AA163" s="163"/>
    </row>
    <row r="164" spans="1:27" s="92" customFormat="1" ht="13.8" x14ac:dyDescent="0.25">
      <c r="A164" s="16"/>
      <c r="B164" s="16"/>
      <c r="C164" s="29"/>
      <c r="D164" s="16"/>
      <c r="E164" s="30"/>
      <c r="F164" s="321"/>
      <c r="G164" s="45"/>
      <c r="H164" s="103"/>
      <c r="I164" s="399"/>
      <c r="J164" s="371"/>
      <c r="K164" s="163"/>
      <c r="L164" s="163"/>
      <c r="M164" s="163"/>
      <c r="N164" s="163"/>
      <c r="O164" s="37"/>
      <c r="P164" s="161"/>
      <c r="Q164" s="37"/>
      <c r="R164" s="37"/>
      <c r="S164" s="37"/>
      <c r="T164" s="37"/>
      <c r="U164" s="163"/>
      <c r="V164" s="163"/>
      <c r="W164" s="163"/>
      <c r="X164" s="431"/>
      <c r="Y164" s="163"/>
      <c r="Z164" s="163"/>
      <c r="AA164" s="163"/>
    </row>
    <row r="165" spans="1:27" s="92" customFormat="1" ht="13.8" x14ac:dyDescent="0.25">
      <c r="A165" s="16"/>
      <c r="B165" s="16"/>
      <c r="C165" s="29"/>
      <c r="D165" s="16"/>
      <c r="E165" s="30"/>
      <c r="F165" s="321"/>
      <c r="G165" s="45"/>
      <c r="H165" s="103"/>
      <c r="I165" s="399"/>
      <c r="J165" s="371"/>
      <c r="K165" s="163"/>
      <c r="L165" s="163"/>
      <c r="M165" s="163"/>
      <c r="N165" s="163"/>
      <c r="O165" s="37"/>
      <c r="P165" s="161"/>
      <c r="Q165" s="37"/>
      <c r="R165" s="37"/>
      <c r="S165" s="37"/>
      <c r="T165" s="37"/>
      <c r="U165" s="163"/>
      <c r="V165" s="163"/>
      <c r="W165" s="163"/>
      <c r="X165" s="431"/>
      <c r="Y165" s="163"/>
      <c r="Z165" s="163"/>
      <c r="AA165" s="163"/>
    </row>
    <row r="166" spans="1:27" s="92" customFormat="1" ht="13.8" x14ac:dyDescent="0.25">
      <c r="A166" s="16"/>
      <c r="B166" s="16"/>
      <c r="C166" s="29"/>
      <c r="D166" s="16"/>
      <c r="E166" s="30"/>
      <c r="F166" s="321"/>
      <c r="G166" s="45"/>
      <c r="H166" s="103"/>
      <c r="I166" s="399"/>
      <c r="J166" s="371"/>
      <c r="K166" s="163"/>
      <c r="L166" s="163"/>
      <c r="M166" s="163"/>
      <c r="N166" s="163"/>
      <c r="O166" s="37"/>
      <c r="P166" s="161"/>
      <c r="Q166" s="37"/>
      <c r="R166" s="37"/>
      <c r="S166" s="37"/>
      <c r="T166" s="37"/>
      <c r="U166" s="163"/>
      <c r="V166" s="163"/>
      <c r="W166" s="163"/>
      <c r="X166" s="431"/>
      <c r="Y166" s="163"/>
      <c r="Z166" s="163"/>
      <c r="AA166" s="163"/>
    </row>
    <row r="167" spans="1:27" s="92" customFormat="1" ht="13.8" x14ac:dyDescent="0.25">
      <c r="A167" s="16"/>
      <c r="B167" s="16"/>
      <c r="C167" s="29"/>
      <c r="D167" s="16"/>
      <c r="E167" s="30"/>
      <c r="F167" s="321"/>
      <c r="G167" s="45"/>
      <c r="H167" s="103"/>
      <c r="I167" s="399"/>
      <c r="J167" s="371"/>
      <c r="K167" s="163"/>
      <c r="L167" s="163"/>
      <c r="M167" s="163"/>
      <c r="N167" s="163"/>
      <c r="O167" s="37"/>
      <c r="P167" s="161"/>
      <c r="Q167" s="37"/>
      <c r="R167" s="37"/>
      <c r="S167" s="37"/>
      <c r="T167" s="37"/>
      <c r="U167" s="163"/>
      <c r="V167" s="163"/>
      <c r="W167" s="163"/>
      <c r="X167" s="431"/>
      <c r="Y167" s="163"/>
      <c r="Z167" s="163"/>
      <c r="AA167" s="163"/>
    </row>
    <row r="168" spans="1:27" s="92" customFormat="1" ht="13.8" x14ac:dyDescent="0.25">
      <c r="A168" s="16"/>
      <c r="B168" s="16"/>
      <c r="C168" s="29"/>
      <c r="D168" s="16"/>
      <c r="E168" s="30"/>
      <c r="F168" s="321"/>
      <c r="G168" s="45"/>
      <c r="H168" s="103"/>
      <c r="I168" s="399"/>
      <c r="J168" s="371"/>
      <c r="K168" s="163"/>
      <c r="L168" s="163"/>
      <c r="M168" s="163"/>
      <c r="N168" s="163"/>
      <c r="O168" s="37"/>
      <c r="P168" s="161"/>
      <c r="Q168" s="37"/>
      <c r="R168" s="37"/>
      <c r="S168" s="37"/>
      <c r="T168" s="37"/>
      <c r="U168" s="163"/>
      <c r="V168" s="163"/>
      <c r="W168" s="163"/>
      <c r="X168" s="431"/>
      <c r="Y168" s="163"/>
      <c r="Z168" s="163"/>
      <c r="AA168" s="163"/>
    </row>
    <row r="169" spans="1:27" s="92" customFormat="1" ht="13.8" x14ac:dyDescent="0.25">
      <c r="A169" s="16"/>
      <c r="B169" s="16"/>
      <c r="C169" s="29"/>
      <c r="D169" s="16"/>
      <c r="E169" s="30"/>
      <c r="F169" s="321"/>
      <c r="G169" s="45"/>
      <c r="H169" s="103"/>
      <c r="I169" s="399"/>
      <c r="J169" s="371"/>
      <c r="K169" s="163"/>
      <c r="L169" s="163"/>
      <c r="M169" s="163"/>
      <c r="N169" s="163"/>
      <c r="O169" s="37"/>
      <c r="P169" s="161"/>
      <c r="Q169" s="37"/>
      <c r="R169" s="37"/>
      <c r="S169" s="37"/>
      <c r="T169" s="37"/>
      <c r="U169" s="163"/>
      <c r="V169" s="163"/>
      <c r="W169" s="163"/>
      <c r="X169" s="431"/>
      <c r="Y169" s="163"/>
      <c r="Z169" s="163"/>
      <c r="AA169" s="163"/>
    </row>
    <row r="170" spans="1:27" s="92" customFormat="1" ht="13.8" x14ac:dyDescent="0.25">
      <c r="A170" s="16"/>
      <c r="B170" s="16"/>
      <c r="C170" s="29"/>
      <c r="D170" s="16"/>
      <c r="E170" s="30"/>
      <c r="F170" s="321"/>
      <c r="G170" s="45"/>
      <c r="H170" s="103"/>
      <c r="I170" s="399"/>
      <c r="J170" s="371"/>
      <c r="K170" s="163"/>
      <c r="L170" s="163"/>
      <c r="M170" s="163"/>
      <c r="N170" s="163"/>
      <c r="O170" s="37"/>
      <c r="P170" s="161"/>
      <c r="Q170" s="37"/>
      <c r="R170" s="37"/>
      <c r="S170" s="37"/>
      <c r="T170" s="37"/>
      <c r="U170" s="163"/>
      <c r="V170" s="163"/>
      <c r="W170" s="163"/>
      <c r="X170" s="431"/>
      <c r="Y170" s="163"/>
      <c r="Z170" s="163"/>
      <c r="AA170" s="163"/>
    </row>
    <row r="171" spans="1:27" s="92" customFormat="1" ht="13.8" x14ac:dyDescent="0.25">
      <c r="A171" s="16"/>
      <c r="B171" s="16"/>
      <c r="C171" s="29"/>
      <c r="D171" s="16"/>
      <c r="E171" s="30"/>
      <c r="F171" s="321"/>
      <c r="G171" s="45"/>
      <c r="H171" s="103"/>
      <c r="I171" s="399"/>
      <c r="J171" s="371"/>
      <c r="K171" s="163"/>
      <c r="L171" s="163"/>
      <c r="M171" s="163"/>
      <c r="N171" s="163"/>
      <c r="O171" s="37"/>
      <c r="P171" s="161"/>
      <c r="Q171" s="37"/>
      <c r="R171" s="37"/>
      <c r="S171" s="37"/>
      <c r="T171" s="37"/>
      <c r="U171" s="163"/>
      <c r="V171" s="163"/>
      <c r="W171" s="163"/>
      <c r="X171" s="431"/>
      <c r="Y171" s="163"/>
      <c r="Z171" s="163"/>
      <c r="AA171" s="163"/>
    </row>
    <row r="172" spans="1:27" s="92" customFormat="1" ht="13.8" x14ac:dyDescent="0.25">
      <c r="A172" s="16"/>
      <c r="B172" s="16"/>
      <c r="C172" s="29"/>
      <c r="D172" s="16"/>
      <c r="E172" s="30"/>
      <c r="F172" s="321"/>
      <c r="G172" s="45"/>
      <c r="H172" s="103"/>
      <c r="I172" s="399"/>
      <c r="J172" s="371"/>
      <c r="K172" s="163"/>
      <c r="L172" s="163"/>
      <c r="M172" s="163"/>
      <c r="N172" s="163"/>
      <c r="O172" s="37"/>
      <c r="P172" s="161"/>
      <c r="Q172" s="37"/>
      <c r="R172" s="37"/>
      <c r="S172" s="37"/>
      <c r="T172" s="37"/>
      <c r="U172" s="163"/>
      <c r="V172" s="163"/>
      <c r="W172" s="163"/>
      <c r="X172" s="431"/>
      <c r="Y172" s="163"/>
      <c r="Z172" s="163"/>
      <c r="AA172" s="163"/>
    </row>
    <row r="173" spans="1:27" s="92" customFormat="1" ht="13.8" x14ac:dyDescent="0.25">
      <c r="A173" s="16"/>
      <c r="B173" s="16"/>
      <c r="C173" s="29"/>
      <c r="D173" s="16"/>
      <c r="E173" s="30"/>
      <c r="F173" s="321"/>
      <c r="G173" s="45"/>
      <c r="H173" s="103"/>
      <c r="I173" s="399"/>
      <c r="J173" s="371"/>
      <c r="K173" s="163"/>
      <c r="L173" s="163"/>
      <c r="M173" s="163"/>
      <c r="N173" s="163"/>
      <c r="O173" s="37"/>
      <c r="P173" s="161"/>
      <c r="Q173" s="37"/>
      <c r="R173" s="37"/>
      <c r="S173" s="37"/>
      <c r="T173" s="37"/>
      <c r="U173" s="163"/>
      <c r="V173" s="163"/>
      <c r="W173" s="163"/>
      <c r="X173" s="431"/>
      <c r="Y173" s="163"/>
      <c r="Z173" s="163"/>
      <c r="AA173" s="163"/>
    </row>
    <row r="174" spans="1:27" s="92" customFormat="1" ht="13.8" x14ac:dyDescent="0.25">
      <c r="A174" s="16"/>
      <c r="B174" s="16"/>
      <c r="C174" s="29"/>
      <c r="D174" s="16"/>
      <c r="E174" s="30"/>
      <c r="F174" s="321"/>
      <c r="G174" s="45"/>
      <c r="H174" s="103"/>
      <c r="I174" s="399"/>
      <c r="J174" s="371"/>
      <c r="K174" s="163"/>
      <c r="L174" s="163"/>
      <c r="M174" s="163"/>
      <c r="N174" s="163"/>
      <c r="O174" s="37"/>
      <c r="P174" s="161"/>
      <c r="Q174" s="37"/>
      <c r="R174" s="37"/>
      <c r="S174" s="37"/>
      <c r="T174" s="37"/>
      <c r="U174" s="163"/>
      <c r="V174" s="163"/>
      <c r="W174" s="163"/>
      <c r="X174" s="431"/>
      <c r="Y174" s="163"/>
      <c r="Z174" s="163"/>
      <c r="AA174" s="163"/>
    </row>
    <row r="175" spans="1:27" s="92" customFormat="1" ht="13.8" x14ac:dyDescent="0.25">
      <c r="A175" s="16"/>
      <c r="B175" s="16"/>
      <c r="C175" s="29"/>
      <c r="D175" s="16"/>
      <c r="E175" s="30"/>
      <c r="F175" s="321"/>
      <c r="G175" s="45"/>
      <c r="H175" s="103"/>
      <c r="I175" s="399"/>
      <c r="J175" s="371"/>
      <c r="K175" s="163"/>
      <c r="L175" s="163"/>
      <c r="M175" s="163"/>
      <c r="N175" s="163"/>
      <c r="O175" s="37"/>
      <c r="P175" s="161"/>
      <c r="Q175" s="37"/>
      <c r="R175" s="37"/>
      <c r="S175" s="37"/>
      <c r="T175" s="37"/>
      <c r="U175" s="163"/>
      <c r="V175" s="163"/>
      <c r="W175" s="163"/>
      <c r="X175" s="431"/>
      <c r="Y175" s="163"/>
      <c r="Z175" s="163"/>
      <c r="AA175" s="163"/>
    </row>
    <row r="176" spans="1:27" s="92" customFormat="1" ht="13.8" x14ac:dyDescent="0.25">
      <c r="A176" s="16"/>
      <c r="B176" s="16"/>
      <c r="C176" s="29"/>
      <c r="D176" s="16"/>
      <c r="E176" s="30"/>
      <c r="F176" s="321"/>
      <c r="G176" s="45"/>
      <c r="H176" s="103"/>
      <c r="I176" s="399"/>
      <c r="J176" s="371"/>
      <c r="K176" s="163"/>
      <c r="L176" s="163"/>
      <c r="M176" s="163"/>
      <c r="N176" s="163"/>
      <c r="O176" s="37"/>
      <c r="P176" s="161"/>
      <c r="Q176" s="37"/>
      <c r="R176" s="37"/>
      <c r="S176" s="37"/>
      <c r="T176" s="37"/>
      <c r="U176" s="163"/>
      <c r="V176" s="163"/>
      <c r="W176" s="163"/>
      <c r="X176" s="431"/>
      <c r="Y176" s="163"/>
      <c r="Z176" s="163"/>
      <c r="AA176" s="163"/>
    </row>
    <row r="177" spans="1:27" s="92" customFormat="1" ht="13.8" x14ac:dyDescent="0.25">
      <c r="A177" s="16"/>
      <c r="B177" s="16"/>
      <c r="C177" s="29"/>
      <c r="D177" s="16"/>
      <c r="E177" s="30"/>
      <c r="F177" s="321"/>
      <c r="G177" s="45"/>
      <c r="H177" s="103"/>
      <c r="I177" s="399"/>
      <c r="J177" s="371"/>
      <c r="K177" s="163"/>
      <c r="L177" s="163"/>
      <c r="M177" s="163"/>
      <c r="N177" s="163"/>
      <c r="O177" s="37"/>
      <c r="P177" s="161"/>
      <c r="Q177" s="37"/>
      <c r="R177" s="37"/>
      <c r="S177" s="37"/>
      <c r="T177" s="37"/>
      <c r="U177" s="163"/>
      <c r="V177" s="163"/>
      <c r="W177" s="163"/>
      <c r="X177" s="431"/>
      <c r="Y177" s="163"/>
      <c r="Z177" s="163"/>
      <c r="AA177" s="163"/>
    </row>
    <row r="178" spans="1:27" s="92" customFormat="1" ht="13.8" x14ac:dyDescent="0.25">
      <c r="A178" s="16"/>
      <c r="B178" s="16"/>
      <c r="C178" s="29"/>
      <c r="D178" s="16"/>
      <c r="E178" s="30"/>
      <c r="F178" s="321"/>
      <c r="G178" s="45"/>
      <c r="H178" s="103"/>
      <c r="I178" s="399"/>
      <c r="J178" s="371"/>
      <c r="K178" s="163"/>
      <c r="L178" s="163"/>
      <c r="M178" s="163"/>
      <c r="N178" s="163"/>
      <c r="O178" s="37"/>
      <c r="P178" s="161"/>
      <c r="Q178" s="37"/>
      <c r="R178" s="37"/>
      <c r="S178" s="37"/>
      <c r="T178" s="37"/>
      <c r="U178" s="163"/>
      <c r="V178" s="163"/>
      <c r="W178" s="163"/>
      <c r="X178" s="431"/>
      <c r="Y178" s="163"/>
      <c r="Z178" s="163"/>
      <c r="AA178" s="163"/>
    </row>
    <row r="179" spans="1:27" s="92" customFormat="1" ht="13.8" x14ac:dyDescent="0.25">
      <c r="A179" s="16"/>
      <c r="B179" s="16"/>
      <c r="C179" s="29"/>
      <c r="D179" s="16"/>
      <c r="E179" s="30"/>
      <c r="F179" s="321"/>
      <c r="G179" s="45"/>
      <c r="H179" s="103"/>
      <c r="I179" s="399"/>
      <c r="J179" s="371"/>
      <c r="K179" s="163"/>
      <c r="L179" s="163"/>
      <c r="M179" s="163"/>
      <c r="N179" s="163"/>
      <c r="O179" s="37"/>
      <c r="P179" s="161"/>
      <c r="Q179" s="37"/>
      <c r="R179" s="37"/>
      <c r="S179" s="37"/>
      <c r="T179" s="37"/>
      <c r="U179" s="163"/>
      <c r="V179" s="163"/>
      <c r="W179" s="163"/>
      <c r="X179" s="431"/>
      <c r="Y179" s="163"/>
      <c r="Z179" s="163"/>
      <c r="AA179" s="163"/>
    </row>
    <row r="180" spans="1:27" s="92" customFormat="1" ht="13.8" x14ac:dyDescent="0.25">
      <c r="A180" s="16"/>
      <c r="B180" s="16"/>
      <c r="C180" s="29"/>
      <c r="D180" s="16"/>
      <c r="E180" s="30"/>
      <c r="F180" s="321"/>
      <c r="G180" s="45"/>
      <c r="H180" s="103"/>
      <c r="I180" s="399"/>
      <c r="J180" s="371"/>
      <c r="K180" s="163"/>
      <c r="L180" s="163"/>
      <c r="M180" s="163"/>
      <c r="N180" s="163"/>
      <c r="O180" s="37"/>
      <c r="P180" s="161"/>
      <c r="Q180" s="37"/>
      <c r="R180" s="37"/>
      <c r="S180" s="37"/>
      <c r="T180" s="37"/>
      <c r="U180" s="163"/>
      <c r="V180" s="163"/>
      <c r="W180" s="163"/>
      <c r="X180" s="431"/>
      <c r="Y180" s="163"/>
      <c r="Z180" s="163"/>
      <c r="AA180" s="163"/>
    </row>
    <row r="181" spans="1:27" s="92" customFormat="1" ht="13.8" x14ac:dyDescent="0.25">
      <c r="A181" s="16"/>
      <c r="B181" s="16"/>
      <c r="C181" s="29"/>
      <c r="D181" s="16"/>
      <c r="E181" s="30"/>
      <c r="F181" s="321"/>
      <c r="G181" s="45"/>
      <c r="H181" s="103"/>
      <c r="I181" s="399"/>
      <c r="J181" s="371"/>
      <c r="K181" s="163"/>
      <c r="L181" s="163"/>
      <c r="M181" s="163"/>
      <c r="N181" s="163"/>
      <c r="O181" s="37"/>
      <c r="P181" s="161"/>
      <c r="Q181" s="37"/>
      <c r="R181" s="37"/>
      <c r="S181" s="37"/>
      <c r="T181" s="37"/>
      <c r="U181" s="163"/>
      <c r="V181" s="163"/>
      <c r="W181" s="163"/>
      <c r="X181" s="431"/>
      <c r="Y181" s="163"/>
      <c r="Z181" s="163"/>
      <c r="AA181" s="163"/>
    </row>
    <row r="182" spans="1:27" s="92" customFormat="1" ht="13.8" x14ac:dyDescent="0.25">
      <c r="A182" s="16"/>
      <c r="B182" s="16"/>
      <c r="C182" s="29"/>
      <c r="D182" s="16"/>
      <c r="E182" s="30"/>
      <c r="F182" s="321"/>
      <c r="G182" s="45"/>
      <c r="H182" s="103"/>
      <c r="I182" s="399"/>
      <c r="J182" s="371"/>
      <c r="K182" s="163"/>
      <c r="L182" s="163"/>
      <c r="M182" s="163"/>
      <c r="N182" s="163"/>
      <c r="O182" s="37"/>
      <c r="P182" s="161"/>
      <c r="Q182" s="37"/>
      <c r="R182" s="37"/>
      <c r="S182" s="37"/>
      <c r="T182" s="37"/>
      <c r="U182" s="163"/>
      <c r="V182" s="163"/>
      <c r="W182" s="163"/>
      <c r="X182" s="431"/>
      <c r="Y182" s="163"/>
      <c r="Z182" s="163"/>
      <c r="AA182" s="163"/>
    </row>
    <row r="183" spans="1:27" s="92" customFormat="1" ht="13.8" x14ac:dyDescent="0.25">
      <c r="A183" s="16"/>
      <c r="B183" s="16"/>
      <c r="C183" s="29"/>
      <c r="D183" s="16"/>
      <c r="E183" s="30"/>
      <c r="F183" s="321"/>
      <c r="G183" s="45"/>
      <c r="H183" s="103"/>
      <c r="I183" s="399"/>
      <c r="J183" s="371"/>
      <c r="K183" s="163"/>
      <c r="L183" s="163"/>
      <c r="M183" s="163"/>
      <c r="N183" s="163"/>
      <c r="O183" s="37"/>
      <c r="P183" s="161"/>
      <c r="Q183" s="37"/>
      <c r="R183" s="37"/>
      <c r="S183" s="37"/>
      <c r="T183" s="37"/>
      <c r="U183" s="163"/>
      <c r="V183" s="163"/>
      <c r="W183" s="163"/>
      <c r="X183" s="431"/>
      <c r="Y183" s="163"/>
      <c r="Z183" s="163"/>
      <c r="AA183" s="163"/>
    </row>
    <row r="184" spans="1:27" s="92" customFormat="1" ht="13.8" x14ac:dyDescent="0.25">
      <c r="A184" s="16"/>
      <c r="B184" s="16"/>
      <c r="C184" s="29"/>
      <c r="D184" s="16"/>
      <c r="E184" s="30"/>
      <c r="F184" s="321"/>
      <c r="G184" s="45"/>
      <c r="H184" s="103"/>
      <c r="I184" s="399"/>
      <c r="J184" s="371"/>
      <c r="K184" s="163"/>
      <c r="L184" s="163"/>
      <c r="M184" s="163"/>
      <c r="N184" s="163"/>
      <c r="O184" s="37"/>
      <c r="P184" s="161"/>
      <c r="Q184" s="37"/>
      <c r="R184" s="37"/>
      <c r="S184" s="37"/>
      <c r="T184" s="37"/>
      <c r="U184" s="163"/>
      <c r="V184" s="163"/>
      <c r="W184" s="163"/>
      <c r="X184" s="431"/>
      <c r="Y184" s="163"/>
      <c r="Z184" s="163"/>
      <c r="AA184" s="163"/>
    </row>
    <row r="185" spans="1:27" s="92" customFormat="1" ht="13.8" x14ac:dyDescent="0.25">
      <c r="A185" s="16"/>
      <c r="B185" s="16"/>
      <c r="C185" s="29"/>
      <c r="D185" s="16"/>
      <c r="E185" s="30"/>
      <c r="F185" s="321"/>
      <c r="G185" s="45"/>
      <c r="H185" s="103"/>
      <c r="I185" s="399"/>
      <c r="J185" s="371"/>
      <c r="K185" s="163"/>
      <c r="L185" s="163"/>
      <c r="M185" s="163"/>
      <c r="N185" s="163"/>
      <c r="O185" s="37"/>
      <c r="P185" s="161"/>
      <c r="Q185" s="37"/>
      <c r="R185" s="37"/>
      <c r="S185" s="37"/>
      <c r="T185" s="37"/>
      <c r="U185" s="163"/>
      <c r="V185" s="163"/>
      <c r="W185" s="163"/>
      <c r="X185" s="431"/>
      <c r="Y185" s="163"/>
      <c r="Z185" s="163"/>
      <c r="AA185" s="163"/>
    </row>
    <row r="186" spans="1:27" s="92" customFormat="1" ht="13.8" x14ac:dyDescent="0.25">
      <c r="A186" s="16"/>
      <c r="B186" s="16"/>
      <c r="C186" s="29"/>
      <c r="D186" s="16"/>
      <c r="E186" s="30"/>
      <c r="F186" s="321"/>
      <c r="G186" s="45"/>
      <c r="H186" s="103"/>
      <c r="I186" s="399"/>
      <c r="J186" s="371"/>
      <c r="K186" s="163"/>
      <c r="L186" s="163"/>
      <c r="M186" s="163"/>
      <c r="N186" s="163"/>
      <c r="O186" s="37"/>
      <c r="P186" s="161"/>
      <c r="Q186" s="37"/>
      <c r="R186" s="37"/>
      <c r="S186" s="37"/>
      <c r="T186" s="37"/>
      <c r="U186" s="163"/>
      <c r="V186" s="163"/>
      <c r="W186" s="163"/>
      <c r="X186" s="431"/>
      <c r="Y186" s="163"/>
      <c r="Z186" s="163"/>
      <c r="AA186" s="163"/>
    </row>
    <row r="187" spans="1:27" s="92" customFormat="1" ht="13.8" x14ac:dyDescent="0.25">
      <c r="A187" s="16"/>
      <c r="B187" s="16"/>
      <c r="C187" s="29"/>
      <c r="D187" s="16"/>
      <c r="E187" s="30"/>
      <c r="F187" s="321"/>
      <c r="G187" s="45"/>
      <c r="H187" s="103"/>
      <c r="I187" s="399"/>
      <c r="J187" s="371"/>
      <c r="K187" s="163"/>
      <c r="L187" s="163"/>
      <c r="M187" s="163"/>
      <c r="N187" s="163"/>
      <c r="O187" s="37"/>
      <c r="P187" s="161"/>
      <c r="Q187" s="37"/>
      <c r="R187" s="37"/>
      <c r="S187" s="37"/>
      <c r="T187" s="37"/>
      <c r="U187" s="163"/>
      <c r="V187" s="163"/>
      <c r="W187" s="163"/>
      <c r="X187" s="431"/>
      <c r="Y187" s="163"/>
      <c r="Z187" s="163"/>
      <c r="AA187" s="163"/>
    </row>
    <row r="188" spans="1:27" s="92" customFormat="1" ht="13.8" x14ac:dyDescent="0.25">
      <c r="A188" s="16"/>
      <c r="B188" s="16"/>
      <c r="C188" s="29"/>
      <c r="D188" s="16"/>
      <c r="E188" s="30"/>
      <c r="F188" s="321"/>
      <c r="G188" s="45"/>
      <c r="H188" s="103"/>
      <c r="I188" s="399"/>
      <c r="J188" s="371"/>
      <c r="K188" s="163"/>
      <c r="L188" s="163"/>
      <c r="M188" s="163"/>
      <c r="N188" s="163"/>
      <c r="O188" s="37"/>
      <c r="P188" s="161"/>
      <c r="Q188" s="37"/>
      <c r="R188" s="37"/>
      <c r="S188" s="37"/>
      <c r="T188" s="37"/>
      <c r="U188" s="163"/>
      <c r="V188" s="163"/>
      <c r="W188" s="163"/>
      <c r="X188" s="431"/>
      <c r="Y188" s="163"/>
      <c r="Z188" s="163"/>
      <c r="AA188" s="163"/>
    </row>
    <row r="189" spans="1:27" s="92" customFormat="1" ht="13.8" x14ac:dyDescent="0.25">
      <c r="A189" s="16"/>
      <c r="B189" s="16"/>
      <c r="C189" s="29"/>
      <c r="D189" s="16"/>
      <c r="E189" s="30"/>
      <c r="F189" s="321"/>
      <c r="G189" s="45"/>
      <c r="H189" s="103"/>
      <c r="I189" s="399"/>
      <c r="J189" s="371"/>
      <c r="K189" s="163"/>
      <c r="L189" s="163"/>
      <c r="M189" s="163"/>
      <c r="N189" s="163"/>
      <c r="O189" s="37"/>
      <c r="P189" s="161"/>
      <c r="Q189" s="37"/>
      <c r="R189" s="37"/>
      <c r="S189" s="37"/>
      <c r="T189" s="37"/>
      <c r="U189" s="163"/>
      <c r="V189" s="163"/>
      <c r="W189" s="163"/>
      <c r="X189" s="431"/>
      <c r="Y189" s="163"/>
      <c r="Z189" s="163"/>
      <c r="AA189" s="163"/>
    </row>
    <row r="190" spans="1:27" s="92" customFormat="1" ht="13.8" x14ac:dyDescent="0.25">
      <c r="A190" s="16"/>
      <c r="B190" s="16"/>
      <c r="C190" s="29"/>
      <c r="D190" s="16"/>
      <c r="E190" s="30"/>
      <c r="F190" s="321"/>
      <c r="G190" s="45"/>
      <c r="H190" s="103"/>
      <c r="I190" s="399"/>
      <c r="J190" s="371"/>
      <c r="K190" s="163"/>
      <c r="L190" s="163"/>
      <c r="M190" s="163"/>
      <c r="N190" s="163"/>
      <c r="O190" s="37"/>
      <c r="P190" s="161"/>
      <c r="Q190" s="37"/>
      <c r="R190" s="37"/>
      <c r="S190" s="37"/>
      <c r="T190" s="37"/>
      <c r="U190" s="163"/>
      <c r="V190" s="163"/>
      <c r="W190" s="163"/>
      <c r="X190" s="431"/>
      <c r="Y190" s="163"/>
      <c r="Z190" s="163"/>
      <c r="AA190" s="163"/>
    </row>
    <row r="191" spans="1:27" s="92" customFormat="1" ht="13.8" x14ac:dyDescent="0.25">
      <c r="A191" s="16"/>
      <c r="B191" s="16"/>
      <c r="C191" s="29"/>
      <c r="D191" s="16"/>
      <c r="E191" s="30"/>
      <c r="F191" s="321"/>
      <c r="G191" s="45"/>
      <c r="H191" s="103"/>
      <c r="I191" s="399"/>
      <c r="J191" s="371"/>
      <c r="K191" s="163"/>
      <c r="L191" s="163"/>
      <c r="M191" s="163"/>
      <c r="N191" s="163"/>
      <c r="O191" s="37"/>
      <c r="P191" s="161"/>
      <c r="Q191" s="37"/>
      <c r="R191" s="37"/>
      <c r="S191" s="37"/>
      <c r="T191" s="37"/>
      <c r="U191" s="163"/>
      <c r="V191" s="163"/>
      <c r="W191" s="163"/>
      <c r="X191" s="431"/>
      <c r="Y191" s="163"/>
      <c r="Z191" s="163"/>
      <c r="AA191" s="163"/>
    </row>
    <row r="192" spans="1:27" s="92" customFormat="1" ht="13.8" x14ac:dyDescent="0.25">
      <c r="A192" s="16"/>
      <c r="B192" s="16"/>
      <c r="C192" s="29"/>
      <c r="D192" s="16"/>
      <c r="E192" s="30"/>
      <c r="F192" s="321"/>
      <c r="G192" s="45"/>
      <c r="H192" s="103"/>
      <c r="I192" s="399"/>
      <c r="J192" s="371"/>
      <c r="K192" s="163"/>
      <c r="L192" s="163"/>
      <c r="M192" s="163"/>
      <c r="N192" s="163"/>
      <c r="O192" s="37"/>
      <c r="P192" s="161"/>
      <c r="Q192" s="37"/>
      <c r="R192" s="37"/>
      <c r="S192" s="37"/>
      <c r="T192" s="37"/>
      <c r="U192" s="163"/>
      <c r="V192" s="163"/>
      <c r="W192" s="163"/>
      <c r="X192" s="431"/>
      <c r="Y192" s="163"/>
      <c r="Z192" s="163"/>
      <c r="AA192" s="163"/>
    </row>
    <row r="193" spans="1:27" s="92" customFormat="1" ht="13.8" x14ac:dyDescent="0.25">
      <c r="A193" s="16"/>
      <c r="B193" s="16"/>
      <c r="C193" s="29"/>
      <c r="D193" s="16"/>
      <c r="E193" s="30"/>
      <c r="F193" s="321"/>
      <c r="G193" s="45"/>
      <c r="H193" s="103"/>
      <c r="I193" s="399"/>
      <c r="J193" s="371"/>
      <c r="K193" s="163"/>
      <c r="L193" s="163"/>
      <c r="M193" s="163"/>
      <c r="N193" s="163"/>
      <c r="O193" s="37"/>
      <c r="P193" s="161"/>
      <c r="Q193" s="37"/>
      <c r="R193" s="37"/>
      <c r="S193" s="37"/>
      <c r="T193" s="37"/>
      <c r="U193" s="163"/>
      <c r="V193" s="163"/>
      <c r="W193" s="163"/>
      <c r="X193" s="431"/>
      <c r="Y193" s="163"/>
      <c r="Z193" s="163"/>
      <c r="AA193" s="163"/>
    </row>
    <row r="194" spans="1:27" s="92" customFormat="1" ht="13.8" x14ac:dyDescent="0.25">
      <c r="A194" s="16"/>
      <c r="B194" s="16"/>
      <c r="C194" s="29"/>
      <c r="D194" s="16"/>
      <c r="E194" s="30"/>
      <c r="F194" s="321"/>
      <c r="G194" s="45"/>
      <c r="H194" s="103"/>
      <c r="I194" s="399"/>
      <c r="J194" s="371"/>
      <c r="K194" s="163"/>
      <c r="L194" s="163"/>
      <c r="M194" s="163"/>
      <c r="N194" s="163"/>
      <c r="O194" s="37"/>
      <c r="P194" s="161"/>
      <c r="Q194" s="37"/>
      <c r="R194" s="37"/>
      <c r="S194" s="37"/>
      <c r="T194" s="37"/>
      <c r="U194" s="163"/>
      <c r="V194" s="163"/>
      <c r="W194" s="163"/>
      <c r="X194" s="431"/>
      <c r="Y194" s="163"/>
      <c r="Z194" s="163"/>
      <c r="AA194" s="163"/>
    </row>
    <row r="195" spans="1:27" s="92" customFormat="1" ht="13.8" x14ac:dyDescent="0.25">
      <c r="A195" s="16"/>
      <c r="B195" s="16"/>
      <c r="C195" s="29"/>
      <c r="D195" s="16"/>
      <c r="E195" s="30"/>
      <c r="F195" s="321"/>
      <c r="G195" s="45"/>
      <c r="H195" s="103"/>
      <c r="I195" s="399"/>
      <c r="J195" s="371"/>
      <c r="K195" s="163"/>
      <c r="L195" s="163"/>
      <c r="M195" s="163"/>
      <c r="N195" s="163"/>
      <c r="O195" s="37"/>
      <c r="P195" s="161"/>
      <c r="Q195" s="37"/>
      <c r="R195" s="37"/>
      <c r="S195" s="37"/>
      <c r="T195" s="37"/>
      <c r="U195" s="163"/>
      <c r="V195" s="163"/>
      <c r="W195" s="163"/>
      <c r="X195" s="431"/>
      <c r="Y195" s="163"/>
      <c r="Z195" s="163"/>
      <c r="AA195" s="163"/>
    </row>
    <row r="196" spans="1:27" s="92" customFormat="1" ht="13.8" x14ac:dyDescent="0.25">
      <c r="A196" s="16"/>
      <c r="B196" s="16"/>
      <c r="C196" s="29"/>
      <c r="D196" s="16"/>
      <c r="E196" s="30"/>
      <c r="F196" s="321"/>
      <c r="G196" s="45"/>
      <c r="H196" s="103"/>
      <c r="I196" s="399"/>
      <c r="J196" s="371"/>
      <c r="K196" s="163"/>
      <c r="L196" s="163"/>
      <c r="M196" s="163"/>
      <c r="N196" s="163"/>
      <c r="O196" s="37"/>
      <c r="P196" s="161"/>
      <c r="Q196" s="37"/>
      <c r="R196" s="37"/>
      <c r="S196" s="37"/>
      <c r="T196" s="37"/>
      <c r="U196" s="163"/>
      <c r="V196" s="163"/>
      <c r="W196" s="163"/>
      <c r="X196" s="431"/>
      <c r="Y196" s="163"/>
      <c r="Z196" s="163"/>
      <c r="AA196" s="163"/>
    </row>
    <row r="197" spans="1:27" s="92" customFormat="1" ht="13.8" x14ac:dyDescent="0.25">
      <c r="A197" s="16"/>
      <c r="B197" s="16"/>
      <c r="C197" s="29"/>
      <c r="D197" s="16"/>
      <c r="E197" s="30"/>
      <c r="F197" s="321"/>
      <c r="G197" s="45"/>
      <c r="H197" s="103"/>
      <c r="I197" s="399"/>
      <c r="J197" s="371"/>
      <c r="K197" s="163"/>
      <c r="L197" s="163"/>
      <c r="M197" s="163"/>
      <c r="N197" s="163"/>
      <c r="O197" s="37"/>
      <c r="P197" s="161"/>
      <c r="Q197" s="37"/>
      <c r="R197" s="37"/>
      <c r="S197" s="37"/>
      <c r="T197" s="37"/>
      <c r="U197" s="163"/>
      <c r="V197" s="163"/>
      <c r="W197" s="163"/>
      <c r="X197" s="431"/>
      <c r="Y197" s="163"/>
      <c r="Z197" s="163"/>
      <c r="AA197" s="163"/>
    </row>
    <row r="198" spans="1:27" s="92" customFormat="1" ht="13.8" x14ac:dyDescent="0.25">
      <c r="A198" s="16"/>
      <c r="B198" s="16"/>
      <c r="C198" s="29"/>
      <c r="D198" s="16"/>
      <c r="E198" s="30"/>
      <c r="F198" s="321"/>
      <c r="G198" s="45"/>
      <c r="H198" s="103"/>
      <c r="I198" s="399"/>
      <c r="J198" s="371"/>
      <c r="K198" s="163"/>
      <c r="L198" s="163"/>
      <c r="M198" s="163"/>
      <c r="N198" s="163"/>
      <c r="O198" s="37"/>
      <c r="P198" s="161"/>
      <c r="Q198" s="37"/>
      <c r="R198" s="37"/>
      <c r="S198" s="37"/>
      <c r="T198" s="37"/>
      <c r="U198" s="163"/>
      <c r="V198" s="163"/>
      <c r="W198" s="163"/>
      <c r="X198" s="431"/>
      <c r="Y198" s="163"/>
      <c r="Z198" s="163"/>
      <c r="AA198" s="163"/>
    </row>
    <row r="199" spans="1:27" s="92" customFormat="1" ht="13.8" x14ac:dyDescent="0.25">
      <c r="A199" s="16"/>
      <c r="B199" s="16"/>
      <c r="C199" s="29"/>
      <c r="D199" s="16"/>
      <c r="E199" s="30"/>
      <c r="F199" s="321"/>
      <c r="G199" s="45"/>
      <c r="H199" s="103"/>
      <c r="I199" s="399"/>
      <c r="J199" s="371"/>
      <c r="K199" s="163"/>
      <c r="L199" s="163"/>
      <c r="M199" s="163"/>
      <c r="N199" s="163"/>
      <c r="O199" s="37"/>
      <c r="P199" s="161"/>
      <c r="Q199" s="37"/>
      <c r="R199" s="37"/>
      <c r="S199" s="37"/>
      <c r="T199" s="37"/>
      <c r="U199" s="163"/>
      <c r="V199" s="163"/>
      <c r="W199" s="163"/>
      <c r="X199" s="431"/>
      <c r="Y199" s="163"/>
      <c r="Z199" s="163"/>
      <c r="AA199" s="163"/>
    </row>
    <row r="200" spans="1:27" s="92" customFormat="1" ht="13.8" x14ac:dyDescent="0.25">
      <c r="A200" s="16"/>
      <c r="B200" s="16"/>
      <c r="C200" s="29"/>
      <c r="D200" s="16"/>
      <c r="E200" s="30"/>
      <c r="F200" s="321"/>
      <c r="G200" s="45"/>
      <c r="H200" s="103"/>
      <c r="I200" s="399"/>
      <c r="J200" s="371"/>
      <c r="K200" s="163"/>
      <c r="L200" s="163"/>
      <c r="M200" s="163"/>
      <c r="N200" s="163"/>
      <c r="O200" s="37"/>
      <c r="P200" s="161"/>
      <c r="Q200" s="37"/>
      <c r="R200" s="37"/>
      <c r="S200" s="37"/>
      <c r="T200" s="37"/>
      <c r="U200" s="163"/>
      <c r="V200" s="163"/>
      <c r="W200" s="163"/>
      <c r="X200" s="431"/>
      <c r="Y200" s="163"/>
      <c r="Z200" s="163"/>
      <c r="AA200" s="163"/>
    </row>
    <row r="201" spans="1:27" s="92" customFormat="1" ht="13.8" x14ac:dyDescent="0.25">
      <c r="A201" s="16"/>
      <c r="B201" s="16"/>
      <c r="C201" s="29"/>
      <c r="D201" s="16"/>
      <c r="E201" s="30"/>
      <c r="F201" s="321"/>
      <c r="G201" s="45"/>
      <c r="H201" s="103"/>
      <c r="I201" s="399"/>
      <c r="J201" s="371"/>
      <c r="K201" s="163"/>
      <c r="L201" s="163"/>
      <c r="M201" s="163"/>
      <c r="N201" s="163"/>
      <c r="O201" s="37"/>
      <c r="P201" s="161"/>
      <c r="Q201" s="37"/>
      <c r="R201" s="37"/>
      <c r="S201" s="37"/>
      <c r="T201" s="37"/>
      <c r="U201" s="163"/>
      <c r="V201" s="163"/>
      <c r="W201" s="163"/>
      <c r="X201" s="431"/>
      <c r="Y201" s="163"/>
      <c r="Z201" s="163"/>
      <c r="AA201" s="163"/>
    </row>
    <row r="202" spans="1:27" s="92" customFormat="1" ht="13.8" x14ac:dyDescent="0.25">
      <c r="A202" s="16"/>
      <c r="B202" s="16"/>
      <c r="C202" s="29"/>
      <c r="D202" s="16"/>
      <c r="E202" s="30"/>
      <c r="F202" s="321"/>
      <c r="G202" s="45"/>
      <c r="H202" s="103"/>
      <c r="I202" s="399"/>
      <c r="J202" s="371"/>
      <c r="K202" s="163"/>
      <c r="L202" s="163"/>
      <c r="M202" s="163"/>
      <c r="N202" s="163"/>
      <c r="O202" s="37"/>
      <c r="P202" s="161"/>
      <c r="Q202" s="37"/>
      <c r="R202" s="37"/>
      <c r="S202" s="37"/>
      <c r="T202" s="37"/>
      <c r="U202" s="163"/>
      <c r="V202" s="163"/>
      <c r="W202" s="163"/>
      <c r="X202" s="431"/>
      <c r="Y202" s="163"/>
      <c r="Z202" s="163"/>
      <c r="AA202" s="163"/>
    </row>
    <row r="203" spans="1:27" s="92" customFormat="1" ht="13.8" x14ac:dyDescent="0.25">
      <c r="A203" s="16"/>
      <c r="B203" s="16"/>
      <c r="C203" s="29"/>
      <c r="D203" s="16"/>
      <c r="E203" s="30"/>
      <c r="F203" s="321"/>
      <c r="G203" s="45"/>
      <c r="H203" s="103"/>
      <c r="I203" s="399"/>
      <c r="J203" s="371"/>
      <c r="K203" s="163"/>
      <c r="L203" s="163"/>
      <c r="M203" s="163"/>
      <c r="N203" s="163"/>
      <c r="O203" s="37"/>
      <c r="P203" s="161"/>
      <c r="Q203" s="37"/>
      <c r="R203" s="37"/>
      <c r="S203" s="37"/>
      <c r="T203" s="37"/>
      <c r="U203" s="163"/>
      <c r="V203" s="163"/>
      <c r="W203" s="163"/>
      <c r="X203" s="431"/>
      <c r="Y203" s="163"/>
      <c r="Z203" s="163"/>
      <c r="AA203" s="163"/>
    </row>
    <row r="204" spans="1:27" s="92" customFormat="1" ht="13.8" x14ac:dyDescent="0.25">
      <c r="A204" s="16"/>
      <c r="B204" s="16"/>
      <c r="C204" s="29"/>
      <c r="D204" s="16"/>
      <c r="E204" s="30"/>
      <c r="F204" s="321"/>
      <c r="G204" s="45"/>
      <c r="H204" s="103"/>
      <c r="I204" s="399"/>
      <c r="J204" s="371"/>
      <c r="K204" s="163"/>
      <c r="L204" s="163"/>
      <c r="M204" s="163"/>
      <c r="N204" s="163"/>
      <c r="O204" s="37"/>
      <c r="P204" s="161"/>
      <c r="Q204" s="37"/>
      <c r="R204" s="37"/>
      <c r="S204" s="37"/>
      <c r="T204" s="37"/>
      <c r="U204" s="163"/>
      <c r="V204" s="163"/>
      <c r="W204" s="163"/>
      <c r="X204" s="431"/>
      <c r="Y204" s="163"/>
      <c r="Z204" s="163"/>
      <c r="AA204" s="163"/>
    </row>
    <row r="205" spans="1:27" s="92" customFormat="1" ht="13.8" x14ac:dyDescent="0.25">
      <c r="A205" s="16"/>
      <c r="B205" s="16"/>
      <c r="C205" s="29"/>
      <c r="D205" s="16"/>
      <c r="E205" s="30"/>
      <c r="F205" s="321"/>
      <c r="G205" s="45"/>
      <c r="H205" s="103"/>
      <c r="I205" s="399"/>
      <c r="J205" s="371"/>
      <c r="K205" s="163"/>
      <c r="L205" s="163"/>
      <c r="M205" s="163"/>
      <c r="N205" s="163"/>
      <c r="O205" s="37"/>
      <c r="P205" s="161"/>
      <c r="Q205" s="37"/>
      <c r="R205" s="37"/>
      <c r="S205" s="37"/>
      <c r="T205" s="37"/>
      <c r="U205" s="163"/>
      <c r="V205" s="163"/>
      <c r="W205" s="163"/>
      <c r="X205" s="431"/>
      <c r="Y205" s="163"/>
      <c r="Z205" s="163"/>
      <c r="AA205" s="163"/>
    </row>
    <row r="206" spans="1:27" s="92" customFormat="1" ht="13.8" x14ac:dyDescent="0.25">
      <c r="A206" s="16"/>
      <c r="B206" s="16"/>
      <c r="C206" s="29"/>
      <c r="D206" s="16"/>
      <c r="E206" s="30"/>
      <c r="F206" s="321"/>
      <c r="G206" s="45"/>
      <c r="H206" s="103"/>
      <c r="I206" s="399"/>
      <c r="J206" s="371"/>
      <c r="K206" s="163"/>
      <c r="L206" s="163"/>
      <c r="M206" s="163"/>
      <c r="N206" s="163"/>
      <c r="O206" s="37"/>
      <c r="P206" s="161"/>
      <c r="Q206" s="37"/>
      <c r="R206" s="37"/>
      <c r="S206" s="37"/>
      <c r="T206" s="37"/>
      <c r="U206" s="163"/>
      <c r="V206" s="163"/>
      <c r="W206" s="163"/>
      <c r="X206" s="431"/>
      <c r="Y206" s="163"/>
      <c r="Z206" s="163"/>
      <c r="AA206" s="163"/>
    </row>
    <row r="207" spans="1:27" s="92" customFormat="1" ht="13.8" x14ac:dyDescent="0.25">
      <c r="A207" s="16"/>
      <c r="B207" s="16"/>
      <c r="C207" s="29"/>
      <c r="D207" s="16"/>
      <c r="E207" s="30"/>
      <c r="F207" s="321"/>
      <c r="G207" s="45"/>
      <c r="H207" s="103"/>
      <c r="I207" s="399"/>
      <c r="J207" s="371"/>
      <c r="K207" s="163"/>
      <c r="L207" s="163"/>
      <c r="M207" s="163"/>
      <c r="N207" s="163"/>
      <c r="O207" s="37"/>
      <c r="P207" s="161"/>
      <c r="Q207" s="37"/>
      <c r="R207" s="37"/>
      <c r="S207" s="37"/>
      <c r="T207" s="37"/>
      <c r="U207" s="163"/>
      <c r="V207" s="163"/>
      <c r="W207" s="163"/>
      <c r="X207" s="431"/>
      <c r="Y207" s="163"/>
      <c r="Z207" s="163"/>
      <c r="AA207" s="163"/>
    </row>
    <row r="208" spans="1:27" s="92" customFormat="1" ht="13.8" x14ac:dyDescent="0.25">
      <c r="A208" s="16"/>
      <c r="B208" s="16"/>
      <c r="C208" s="29"/>
      <c r="D208" s="16"/>
      <c r="E208" s="30"/>
      <c r="F208" s="321"/>
      <c r="G208" s="45"/>
      <c r="H208" s="103"/>
      <c r="I208" s="399"/>
      <c r="J208" s="371"/>
      <c r="K208" s="163"/>
      <c r="L208" s="163"/>
      <c r="M208" s="163"/>
      <c r="N208" s="163"/>
      <c r="O208" s="37"/>
      <c r="P208" s="161"/>
      <c r="Q208" s="37"/>
      <c r="R208" s="37"/>
      <c r="S208" s="37"/>
      <c r="T208" s="37"/>
      <c r="U208" s="163"/>
      <c r="V208" s="163"/>
      <c r="W208" s="163"/>
      <c r="X208" s="431"/>
      <c r="Y208" s="163"/>
      <c r="Z208" s="163"/>
      <c r="AA208" s="163"/>
    </row>
    <row r="209" spans="1:27" s="92" customFormat="1" ht="13.8" x14ac:dyDescent="0.25">
      <c r="A209" s="16"/>
      <c r="B209" s="16"/>
      <c r="C209" s="29"/>
      <c r="D209" s="16"/>
      <c r="E209" s="30"/>
      <c r="F209" s="321"/>
      <c r="G209" s="45"/>
      <c r="H209" s="103"/>
      <c r="I209" s="399"/>
      <c r="J209" s="371"/>
      <c r="K209" s="163"/>
      <c r="L209" s="163"/>
      <c r="M209" s="163"/>
      <c r="N209" s="163"/>
      <c r="O209" s="37"/>
      <c r="P209" s="161"/>
      <c r="Q209" s="37"/>
      <c r="R209" s="37"/>
      <c r="S209" s="37"/>
      <c r="T209" s="37"/>
      <c r="U209" s="163"/>
      <c r="V209" s="163"/>
      <c r="W209" s="163"/>
      <c r="X209" s="431"/>
      <c r="Y209" s="163"/>
      <c r="Z209" s="163"/>
      <c r="AA209" s="163"/>
    </row>
    <row r="210" spans="1:27" s="92" customFormat="1" ht="13.8" x14ac:dyDescent="0.25">
      <c r="A210" s="16"/>
      <c r="B210" s="16"/>
      <c r="C210" s="29"/>
      <c r="D210" s="16"/>
      <c r="E210" s="30"/>
      <c r="F210" s="321"/>
      <c r="G210" s="45"/>
      <c r="H210" s="103"/>
      <c r="I210" s="399"/>
      <c r="J210" s="371"/>
      <c r="K210" s="163"/>
      <c r="L210" s="163"/>
      <c r="M210" s="163"/>
      <c r="N210" s="163"/>
      <c r="O210" s="37"/>
      <c r="P210" s="161"/>
      <c r="Q210" s="37"/>
      <c r="R210" s="37"/>
      <c r="S210" s="37"/>
      <c r="T210" s="37"/>
      <c r="U210" s="163"/>
      <c r="V210" s="163"/>
      <c r="W210" s="163"/>
      <c r="X210" s="431"/>
      <c r="Y210" s="163"/>
      <c r="Z210" s="163"/>
      <c r="AA210" s="163"/>
    </row>
    <row r="211" spans="1:27" s="92" customFormat="1" ht="13.8" x14ac:dyDescent="0.25">
      <c r="A211" s="16"/>
      <c r="B211" s="16"/>
      <c r="C211" s="29"/>
      <c r="D211" s="16"/>
      <c r="E211" s="30"/>
      <c r="F211" s="321"/>
      <c r="G211" s="45"/>
      <c r="H211" s="103"/>
      <c r="I211" s="399"/>
      <c r="J211" s="371"/>
      <c r="K211" s="163"/>
      <c r="L211" s="163"/>
      <c r="M211" s="163"/>
      <c r="N211" s="163"/>
      <c r="O211" s="37"/>
      <c r="P211" s="161"/>
      <c r="Q211" s="37"/>
      <c r="R211" s="37"/>
      <c r="S211" s="37"/>
      <c r="T211" s="37"/>
      <c r="U211" s="163"/>
      <c r="V211" s="163"/>
      <c r="W211" s="163"/>
      <c r="X211" s="431"/>
      <c r="Y211" s="163"/>
      <c r="Z211" s="163"/>
      <c r="AA211" s="163"/>
    </row>
    <row r="212" spans="1:27" s="92" customFormat="1" ht="13.8" x14ac:dyDescent="0.25">
      <c r="A212" s="16"/>
      <c r="B212" s="16"/>
      <c r="C212" s="29"/>
      <c r="D212" s="16"/>
      <c r="E212" s="30"/>
      <c r="F212" s="321"/>
      <c r="G212" s="45"/>
      <c r="H212" s="103"/>
      <c r="I212" s="399"/>
      <c r="J212" s="371"/>
      <c r="K212" s="163"/>
      <c r="L212" s="163"/>
      <c r="M212" s="163"/>
      <c r="N212" s="163"/>
      <c r="O212" s="37"/>
      <c r="P212" s="161"/>
      <c r="Q212" s="37"/>
      <c r="R212" s="37"/>
      <c r="S212" s="37"/>
      <c r="T212" s="37"/>
      <c r="U212" s="163"/>
      <c r="V212" s="163"/>
      <c r="W212" s="163"/>
      <c r="X212" s="431"/>
      <c r="Y212" s="163"/>
      <c r="Z212" s="163"/>
      <c r="AA212" s="163"/>
    </row>
    <row r="213" spans="1:27" s="92" customFormat="1" ht="13.8" x14ac:dyDescent="0.25">
      <c r="A213" s="16"/>
      <c r="B213" s="16"/>
      <c r="C213" s="29"/>
      <c r="D213" s="16"/>
      <c r="E213" s="30"/>
      <c r="F213" s="321"/>
      <c r="G213" s="45"/>
      <c r="H213" s="103"/>
      <c r="I213" s="399"/>
      <c r="J213" s="371"/>
      <c r="K213" s="163"/>
      <c r="L213" s="163"/>
      <c r="M213" s="163"/>
      <c r="N213" s="163"/>
      <c r="O213" s="37"/>
      <c r="P213" s="161"/>
      <c r="Q213" s="37"/>
      <c r="R213" s="37"/>
      <c r="S213" s="37"/>
      <c r="T213" s="37"/>
      <c r="U213" s="163"/>
      <c r="V213" s="163"/>
      <c r="W213" s="163"/>
      <c r="X213" s="431"/>
      <c r="Y213" s="163"/>
      <c r="Z213" s="163"/>
      <c r="AA213" s="163"/>
    </row>
    <row r="214" spans="1:27" s="92" customFormat="1" ht="13.8" x14ac:dyDescent="0.25">
      <c r="A214" s="16"/>
      <c r="B214" s="16"/>
      <c r="C214" s="29"/>
      <c r="D214" s="16"/>
      <c r="E214" s="30"/>
      <c r="F214" s="321"/>
      <c r="G214" s="45"/>
      <c r="H214" s="103"/>
      <c r="I214" s="399"/>
      <c r="J214" s="371"/>
      <c r="K214" s="163"/>
      <c r="L214" s="163"/>
      <c r="M214" s="163"/>
      <c r="N214" s="163"/>
      <c r="O214" s="37"/>
      <c r="P214" s="161"/>
      <c r="Q214" s="37"/>
      <c r="R214" s="37"/>
      <c r="S214" s="37"/>
      <c r="T214" s="37"/>
      <c r="U214" s="163"/>
      <c r="V214" s="163"/>
      <c r="W214" s="163"/>
      <c r="X214" s="431"/>
      <c r="Y214" s="163"/>
      <c r="Z214" s="163"/>
      <c r="AA214" s="163"/>
    </row>
    <row r="215" spans="1:27" s="92" customFormat="1" ht="13.8" x14ac:dyDescent="0.25">
      <c r="A215" s="16"/>
      <c r="B215" s="16"/>
      <c r="C215" s="29"/>
      <c r="D215" s="16"/>
      <c r="E215" s="30"/>
      <c r="F215" s="321"/>
      <c r="G215" s="45"/>
      <c r="H215" s="103"/>
      <c r="I215" s="399"/>
      <c r="J215" s="371"/>
      <c r="K215" s="163"/>
      <c r="L215" s="163"/>
      <c r="M215" s="163"/>
      <c r="N215" s="163"/>
      <c r="O215" s="37"/>
      <c r="P215" s="161"/>
      <c r="Q215" s="37"/>
      <c r="R215" s="37"/>
      <c r="S215" s="37"/>
      <c r="T215" s="37"/>
      <c r="U215" s="163"/>
      <c r="V215" s="163"/>
      <c r="W215" s="163"/>
      <c r="X215" s="431"/>
      <c r="Y215" s="163"/>
      <c r="Z215" s="163"/>
      <c r="AA215" s="163"/>
    </row>
    <row r="216" spans="1:27" s="92" customFormat="1" ht="13.8" x14ac:dyDescent="0.25">
      <c r="A216" s="16"/>
      <c r="B216" s="16"/>
      <c r="C216" s="29"/>
      <c r="D216" s="16"/>
      <c r="E216" s="30"/>
      <c r="F216" s="321"/>
      <c r="G216" s="45"/>
      <c r="H216" s="103"/>
      <c r="I216" s="399"/>
      <c r="J216" s="371"/>
      <c r="K216" s="163"/>
      <c r="L216" s="163"/>
      <c r="M216" s="163"/>
      <c r="N216" s="163"/>
      <c r="O216" s="37"/>
      <c r="P216" s="161"/>
      <c r="Q216" s="37"/>
      <c r="R216" s="37"/>
      <c r="S216" s="37"/>
      <c r="T216" s="37"/>
      <c r="U216" s="163"/>
      <c r="V216" s="163"/>
      <c r="W216" s="163"/>
      <c r="X216" s="431"/>
      <c r="Y216" s="163"/>
      <c r="Z216" s="163"/>
      <c r="AA216" s="163"/>
    </row>
    <row r="217" spans="1:27" s="92" customFormat="1" ht="13.8" x14ac:dyDescent="0.25">
      <c r="A217" s="16"/>
      <c r="B217" s="16"/>
      <c r="C217" s="29"/>
      <c r="D217" s="16"/>
      <c r="E217" s="30"/>
      <c r="F217" s="321"/>
      <c r="G217" s="45"/>
      <c r="H217" s="103"/>
      <c r="I217" s="399"/>
      <c r="J217" s="371"/>
      <c r="K217" s="163"/>
      <c r="L217" s="163"/>
      <c r="M217" s="163"/>
      <c r="N217" s="163"/>
      <c r="O217" s="37"/>
      <c r="P217" s="161"/>
      <c r="Q217" s="37"/>
      <c r="R217" s="37"/>
      <c r="S217" s="37"/>
      <c r="T217" s="37"/>
      <c r="U217" s="163"/>
      <c r="V217" s="163"/>
      <c r="W217" s="163"/>
      <c r="X217" s="431"/>
      <c r="Y217" s="163"/>
      <c r="Z217" s="163"/>
      <c r="AA217" s="163"/>
    </row>
    <row r="218" spans="1:27" s="92" customFormat="1" ht="13.8" x14ac:dyDescent="0.25">
      <c r="A218" s="16"/>
      <c r="B218" s="16"/>
      <c r="C218" s="29"/>
      <c r="D218" s="16"/>
      <c r="E218" s="30"/>
      <c r="F218" s="321"/>
      <c r="G218" s="45"/>
      <c r="H218" s="103"/>
      <c r="I218" s="399"/>
      <c r="J218" s="371"/>
      <c r="K218" s="163"/>
      <c r="L218" s="163"/>
      <c r="M218" s="163"/>
      <c r="N218" s="163"/>
      <c r="O218" s="37"/>
      <c r="P218" s="161"/>
      <c r="Q218" s="37"/>
      <c r="R218" s="37"/>
      <c r="S218" s="37"/>
      <c r="T218" s="37"/>
      <c r="U218" s="163"/>
      <c r="V218" s="163"/>
      <c r="W218" s="163"/>
      <c r="X218" s="431"/>
      <c r="Y218" s="163"/>
      <c r="Z218" s="163"/>
      <c r="AA218" s="163"/>
    </row>
    <row r="219" spans="1:27" s="92" customFormat="1" ht="13.8" x14ac:dyDescent="0.25">
      <c r="A219" s="16"/>
      <c r="B219" s="16"/>
      <c r="C219" s="29"/>
      <c r="D219" s="16"/>
      <c r="E219" s="30"/>
      <c r="F219" s="321"/>
      <c r="G219" s="45"/>
      <c r="H219" s="103"/>
      <c r="I219" s="399"/>
      <c r="J219" s="371"/>
      <c r="K219" s="163"/>
      <c r="L219" s="163"/>
      <c r="M219" s="163"/>
      <c r="N219" s="163"/>
      <c r="O219" s="37"/>
      <c r="P219" s="161"/>
      <c r="Q219" s="37"/>
      <c r="R219" s="37"/>
      <c r="S219" s="37"/>
      <c r="T219" s="37"/>
      <c r="U219" s="163"/>
      <c r="V219" s="163"/>
      <c r="W219" s="163"/>
      <c r="X219" s="431"/>
      <c r="Y219" s="163"/>
      <c r="Z219" s="163"/>
      <c r="AA219" s="163"/>
    </row>
    <row r="220" spans="1:27" s="92" customFormat="1" ht="13.8" x14ac:dyDescent="0.25">
      <c r="A220" s="16"/>
      <c r="B220" s="16"/>
      <c r="C220" s="29"/>
      <c r="D220" s="16"/>
      <c r="E220" s="30"/>
      <c r="F220" s="321"/>
      <c r="G220" s="45"/>
      <c r="H220" s="103"/>
      <c r="I220" s="399"/>
      <c r="J220" s="371"/>
      <c r="K220" s="163"/>
      <c r="L220" s="163"/>
      <c r="M220" s="163"/>
      <c r="N220" s="163"/>
      <c r="O220" s="37"/>
      <c r="P220" s="161"/>
      <c r="Q220" s="37"/>
      <c r="R220" s="37"/>
      <c r="S220" s="37"/>
      <c r="T220" s="37"/>
      <c r="U220" s="163"/>
      <c r="V220" s="163"/>
      <c r="W220" s="163"/>
      <c r="X220" s="431"/>
      <c r="Y220" s="163"/>
      <c r="Z220" s="163"/>
      <c r="AA220" s="163"/>
    </row>
    <row r="221" spans="1:27" s="92" customFormat="1" ht="13.8" x14ac:dyDescent="0.25">
      <c r="A221" s="16"/>
      <c r="B221" s="16"/>
      <c r="C221" s="29"/>
      <c r="D221" s="16"/>
      <c r="E221" s="30"/>
      <c r="F221" s="321"/>
      <c r="G221" s="45"/>
      <c r="H221" s="103"/>
      <c r="I221" s="399"/>
      <c r="J221" s="371"/>
      <c r="K221" s="163"/>
      <c r="L221" s="163"/>
      <c r="M221" s="163"/>
      <c r="N221" s="163"/>
      <c r="O221" s="37"/>
      <c r="P221" s="161"/>
      <c r="Q221" s="37"/>
      <c r="R221" s="37"/>
      <c r="S221" s="37"/>
      <c r="T221" s="37"/>
      <c r="U221" s="163"/>
      <c r="V221" s="163"/>
      <c r="W221" s="163"/>
      <c r="X221" s="431"/>
      <c r="Y221" s="163"/>
      <c r="Z221" s="163"/>
      <c r="AA221" s="163"/>
    </row>
    <row r="222" spans="1:27" s="92" customFormat="1" ht="13.8" x14ac:dyDescent="0.25">
      <c r="A222" s="16"/>
      <c r="B222" s="16"/>
      <c r="C222" s="29"/>
      <c r="D222" s="16"/>
      <c r="E222" s="30"/>
      <c r="F222" s="321"/>
      <c r="G222" s="45"/>
      <c r="H222" s="103"/>
      <c r="I222" s="399"/>
      <c r="J222" s="371"/>
      <c r="K222" s="163"/>
      <c r="L222" s="163"/>
      <c r="M222" s="163"/>
      <c r="N222" s="163"/>
      <c r="O222" s="37"/>
      <c r="P222" s="161"/>
      <c r="Q222" s="37"/>
      <c r="R222" s="37"/>
      <c r="S222" s="37"/>
      <c r="T222" s="37"/>
      <c r="U222" s="163"/>
      <c r="V222" s="163"/>
      <c r="W222" s="163"/>
      <c r="X222" s="431"/>
      <c r="Y222" s="163"/>
      <c r="Z222" s="163"/>
      <c r="AA222" s="163"/>
    </row>
    <row r="223" spans="1:27" s="92" customFormat="1" ht="13.8" x14ac:dyDescent="0.25">
      <c r="A223" s="16"/>
      <c r="B223" s="16"/>
      <c r="C223" s="29"/>
      <c r="D223" s="16"/>
      <c r="E223" s="30"/>
      <c r="F223" s="321"/>
      <c r="G223" s="45"/>
      <c r="H223" s="103"/>
      <c r="I223" s="399"/>
      <c r="J223" s="371"/>
      <c r="K223" s="163"/>
      <c r="L223" s="163"/>
      <c r="M223" s="163"/>
      <c r="N223" s="163"/>
      <c r="O223" s="37"/>
      <c r="P223" s="161"/>
      <c r="Q223" s="37"/>
      <c r="R223" s="37"/>
      <c r="S223" s="37"/>
      <c r="T223" s="37"/>
      <c r="U223" s="163"/>
      <c r="V223" s="163"/>
      <c r="W223" s="163"/>
      <c r="X223" s="431"/>
      <c r="Y223" s="163"/>
      <c r="Z223" s="163"/>
      <c r="AA223" s="163"/>
    </row>
    <row r="224" spans="1:27" s="92" customFormat="1" ht="13.8" x14ac:dyDescent="0.25">
      <c r="A224" s="16"/>
      <c r="B224" s="16"/>
      <c r="C224" s="29"/>
      <c r="D224" s="16"/>
      <c r="E224" s="30"/>
      <c r="F224" s="321"/>
      <c r="G224" s="45"/>
      <c r="H224" s="103"/>
      <c r="I224" s="399"/>
      <c r="J224" s="371"/>
      <c r="K224" s="163"/>
      <c r="L224" s="163"/>
      <c r="M224" s="163"/>
      <c r="N224" s="163"/>
      <c r="O224" s="37"/>
      <c r="P224" s="161"/>
      <c r="Q224" s="37"/>
      <c r="R224" s="37"/>
      <c r="S224" s="37"/>
      <c r="T224" s="37"/>
      <c r="U224" s="163"/>
      <c r="V224" s="163"/>
      <c r="W224" s="163"/>
      <c r="X224" s="431"/>
      <c r="Y224" s="163"/>
      <c r="Z224" s="163"/>
      <c r="AA224" s="163"/>
    </row>
    <row r="225" spans="1:27" s="92" customFormat="1" ht="13.8" x14ac:dyDescent="0.25">
      <c r="A225" s="16"/>
      <c r="B225" s="16"/>
      <c r="C225" s="29"/>
      <c r="D225" s="16"/>
      <c r="E225" s="30"/>
      <c r="F225" s="321"/>
      <c r="G225" s="45"/>
      <c r="H225" s="103"/>
      <c r="I225" s="399"/>
      <c r="J225" s="371"/>
      <c r="K225" s="163"/>
      <c r="L225" s="163"/>
      <c r="M225" s="163"/>
      <c r="N225" s="163"/>
      <c r="O225" s="37"/>
      <c r="P225" s="161"/>
      <c r="Q225" s="37"/>
      <c r="R225" s="37"/>
      <c r="S225" s="37"/>
      <c r="T225" s="37"/>
      <c r="U225" s="163"/>
      <c r="V225" s="163"/>
      <c r="W225" s="163"/>
      <c r="X225" s="431"/>
      <c r="Y225" s="163"/>
      <c r="Z225" s="163"/>
      <c r="AA225" s="163"/>
    </row>
    <row r="226" spans="1:27" s="92" customFormat="1" ht="13.8" x14ac:dyDescent="0.25">
      <c r="A226" s="16"/>
      <c r="B226" s="16"/>
      <c r="C226" s="29"/>
      <c r="D226" s="16"/>
      <c r="E226" s="30"/>
      <c r="F226" s="321"/>
      <c r="G226" s="45"/>
      <c r="H226" s="103"/>
      <c r="I226" s="399"/>
      <c r="J226" s="371"/>
      <c r="K226" s="163"/>
      <c r="L226" s="163"/>
      <c r="M226" s="163"/>
      <c r="N226" s="163"/>
      <c r="O226" s="37"/>
      <c r="P226" s="161"/>
      <c r="Q226" s="37"/>
      <c r="R226" s="37"/>
      <c r="S226" s="37"/>
      <c r="T226" s="37"/>
      <c r="U226" s="163"/>
      <c r="V226" s="163"/>
      <c r="W226" s="163"/>
      <c r="X226" s="431"/>
      <c r="Y226" s="163"/>
      <c r="Z226" s="163"/>
      <c r="AA226" s="163"/>
    </row>
    <row r="227" spans="1:27" s="92" customFormat="1" ht="13.8" x14ac:dyDescent="0.25">
      <c r="A227" s="16"/>
      <c r="B227" s="16"/>
      <c r="C227" s="29"/>
      <c r="D227" s="16"/>
      <c r="E227" s="30"/>
      <c r="F227" s="321"/>
      <c r="G227" s="45"/>
      <c r="H227" s="103"/>
      <c r="I227" s="399"/>
      <c r="J227" s="371"/>
      <c r="K227" s="163"/>
      <c r="L227" s="163"/>
      <c r="M227" s="163"/>
      <c r="N227" s="163"/>
      <c r="O227" s="37"/>
      <c r="P227" s="161"/>
      <c r="Q227" s="37"/>
      <c r="R227" s="37"/>
      <c r="S227" s="37"/>
      <c r="T227" s="37"/>
      <c r="U227" s="163"/>
      <c r="V227" s="163"/>
      <c r="W227" s="163"/>
      <c r="X227" s="431"/>
      <c r="Y227" s="163"/>
      <c r="Z227" s="163"/>
      <c r="AA227" s="163"/>
    </row>
    <row r="228" spans="1:27" s="92" customFormat="1" ht="13.8" x14ac:dyDescent="0.25">
      <c r="A228" s="16"/>
      <c r="B228" s="16"/>
      <c r="C228" s="29"/>
      <c r="D228" s="16"/>
      <c r="E228" s="30"/>
      <c r="F228" s="321"/>
      <c r="G228" s="45"/>
      <c r="H228" s="103"/>
      <c r="I228" s="399"/>
      <c r="J228" s="371"/>
      <c r="K228" s="163"/>
      <c r="L228" s="163"/>
      <c r="M228" s="163"/>
      <c r="N228" s="163"/>
      <c r="O228" s="37"/>
      <c r="P228" s="161"/>
      <c r="Q228" s="37"/>
      <c r="R228" s="37"/>
      <c r="S228" s="37"/>
      <c r="T228" s="37"/>
      <c r="U228" s="163"/>
      <c r="V228" s="163"/>
      <c r="W228" s="163"/>
      <c r="X228" s="431"/>
      <c r="Y228" s="163"/>
      <c r="Z228" s="163"/>
      <c r="AA228" s="163"/>
    </row>
    <row r="229" spans="1:27" s="92" customFormat="1" ht="13.8" x14ac:dyDescent="0.25">
      <c r="A229" s="16"/>
      <c r="B229" s="16"/>
      <c r="C229" s="29"/>
      <c r="D229" s="16"/>
      <c r="E229" s="30"/>
      <c r="F229" s="321"/>
      <c r="G229" s="45"/>
      <c r="H229" s="103"/>
      <c r="I229" s="399"/>
      <c r="J229" s="371"/>
      <c r="K229" s="163"/>
      <c r="L229" s="163"/>
      <c r="M229" s="163"/>
      <c r="N229" s="163"/>
      <c r="O229" s="37"/>
      <c r="P229" s="161"/>
      <c r="Q229" s="37"/>
      <c r="R229" s="37"/>
      <c r="S229" s="37"/>
      <c r="T229" s="37"/>
      <c r="U229" s="163"/>
      <c r="V229" s="163"/>
      <c r="W229" s="163"/>
      <c r="X229" s="431"/>
      <c r="Y229" s="163"/>
      <c r="Z229" s="163"/>
      <c r="AA229" s="163"/>
    </row>
    <row r="230" spans="1:27" s="92" customFormat="1" ht="13.8" x14ac:dyDescent="0.25">
      <c r="A230" s="16"/>
      <c r="B230" s="16"/>
      <c r="C230" s="29"/>
      <c r="D230" s="16"/>
      <c r="E230" s="30"/>
      <c r="F230" s="321"/>
      <c r="G230" s="45"/>
      <c r="H230" s="103"/>
      <c r="I230" s="399"/>
      <c r="J230" s="371"/>
      <c r="K230" s="163"/>
      <c r="L230" s="163"/>
      <c r="M230" s="163"/>
      <c r="N230" s="163"/>
      <c r="O230" s="37"/>
      <c r="P230" s="161"/>
      <c r="Q230" s="37"/>
      <c r="R230" s="37"/>
      <c r="S230" s="37"/>
      <c r="T230" s="37"/>
      <c r="U230" s="163"/>
      <c r="V230" s="163"/>
      <c r="W230" s="163"/>
      <c r="X230" s="431"/>
      <c r="Y230" s="163"/>
      <c r="Z230" s="163"/>
      <c r="AA230" s="163"/>
    </row>
    <row r="231" spans="1:27" s="92" customFormat="1" ht="13.8" x14ac:dyDescent="0.25">
      <c r="A231" s="16"/>
      <c r="B231" s="16"/>
      <c r="C231" s="29"/>
      <c r="D231" s="16"/>
      <c r="E231" s="30"/>
      <c r="F231" s="321"/>
      <c r="G231" s="45"/>
      <c r="H231" s="103"/>
      <c r="I231" s="399"/>
      <c r="J231" s="371"/>
      <c r="K231" s="163"/>
      <c r="L231" s="163"/>
      <c r="M231" s="163"/>
      <c r="N231" s="163"/>
      <c r="O231" s="37"/>
      <c r="P231" s="161"/>
      <c r="Q231" s="37"/>
      <c r="R231" s="37"/>
      <c r="S231" s="37"/>
      <c r="T231" s="37"/>
      <c r="U231" s="163"/>
      <c r="V231" s="163"/>
      <c r="W231" s="163"/>
      <c r="X231" s="431"/>
      <c r="Y231" s="163"/>
      <c r="Z231" s="163"/>
      <c r="AA231" s="163"/>
    </row>
    <row r="232" spans="1:27" s="92" customFormat="1" ht="13.8" x14ac:dyDescent="0.25">
      <c r="A232" s="16"/>
      <c r="B232" s="16"/>
      <c r="C232" s="29"/>
      <c r="D232" s="16"/>
      <c r="E232" s="30"/>
      <c r="F232" s="321"/>
      <c r="G232" s="45"/>
      <c r="H232" s="103"/>
      <c r="I232" s="399"/>
      <c r="J232" s="371"/>
      <c r="K232" s="163"/>
      <c r="L232" s="163"/>
      <c r="M232" s="163"/>
      <c r="N232" s="163"/>
      <c r="O232" s="37"/>
      <c r="P232" s="161"/>
      <c r="Q232" s="37"/>
      <c r="R232" s="37"/>
      <c r="S232" s="37"/>
      <c r="T232" s="37"/>
      <c r="U232" s="163"/>
      <c r="V232" s="163"/>
      <c r="W232" s="163"/>
      <c r="X232" s="431"/>
      <c r="Y232" s="163"/>
      <c r="Z232" s="163"/>
      <c r="AA232" s="163"/>
    </row>
    <row r="233" spans="1:27" s="92" customFormat="1" ht="13.8" x14ac:dyDescent="0.25">
      <c r="A233" s="16"/>
      <c r="B233" s="16"/>
      <c r="C233" s="29"/>
      <c r="D233" s="16"/>
      <c r="E233" s="30"/>
      <c r="F233" s="321"/>
      <c r="G233" s="45"/>
      <c r="H233" s="103"/>
      <c r="I233" s="399"/>
      <c r="J233" s="371"/>
      <c r="K233" s="163"/>
      <c r="L233" s="163"/>
      <c r="M233" s="163"/>
      <c r="N233" s="163"/>
      <c r="O233" s="37"/>
      <c r="P233" s="161"/>
      <c r="Q233" s="37"/>
      <c r="R233" s="37"/>
      <c r="S233" s="37"/>
      <c r="T233" s="37"/>
      <c r="U233" s="163"/>
      <c r="V233" s="163"/>
      <c r="W233" s="163"/>
      <c r="X233" s="431"/>
      <c r="Y233" s="163"/>
      <c r="Z233" s="163"/>
      <c r="AA233" s="163"/>
    </row>
    <row r="234" spans="1:27" s="92" customFormat="1" ht="13.8" x14ac:dyDescent="0.25">
      <c r="A234" s="16"/>
      <c r="B234" s="16"/>
      <c r="C234" s="29"/>
      <c r="D234" s="16"/>
      <c r="E234" s="30"/>
      <c r="F234" s="321"/>
      <c r="G234" s="45"/>
      <c r="H234" s="103"/>
      <c r="I234" s="399"/>
      <c r="J234" s="371"/>
      <c r="K234" s="163"/>
      <c r="L234" s="163"/>
      <c r="M234" s="163"/>
      <c r="N234" s="163"/>
      <c r="O234" s="37"/>
      <c r="P234" s="161"/>
      <c r="Q234" s="37"/>
      <c r="R234" s="37"/>
      <c r="S234" s="37"/>
      <c r="T234" s="37"/>
      <c r="U234" s="163"/>
      <c r="V234" s="163"/>
      <c r="W234" s="163"/>
      <c r="X234" s="431"/>
      <c r="Y234" s="163"/>
      <c r="Z234" s="163"/>
      <c r="AA234" s="163"/>
    </row>
    <row r="235" spans="1:27" s="92" customFormat="1" ht="13.8" x14ac:dyDescent="0.25">
      <c r="A235" s="16"/>
      <c r="B235" s="16"/>
      <c r="C235" s="29"/>
      <c r="D235" s="16"/>
      <c r="E235" s="30"/>
      <c r="F235" s="321"/>
      <c r="G235" s="45"/>
      <c r="H235" s="103"/>
      <c r="I235" s="399"/>
      <c r="J235" s="371"/>
      <c r="K235" s="163"/>
      <c r="L235" s="163"/>
      <c r="M235" s="163"/>
      <c r="N235" s="163"/>
      <c r="O235" s="37"/>
      <c r="P235" s="161"/>
      <c r="Q235" s="37"/>
      <c r="R235" s="37"/>
      <c r="S235" s="37"/>
      <c r="T235" s="37"/>
      <c r="U235" s="163"/>
      <c r="V235" s="163"/>
      <c r="W235" s="163"/>
      <c r="X235" s="431"/>
      <c r="Y235" s="163"/>
      <c r="Z235" s="163"/>
      <c r="AA235" s="163"/>
    </row>
    <row r="236" spans="1:27" s="92" customFormat="1" ht="13.8" x14ac:dyDescent="0.25">
      <c r="A236" s="16"/>
      <c r="B236" s="16"/>
      <c r="C236" s="29"/>
      <c r="D236" s="16"/>
      <c r="E236" s="30"/>
      <c r="F236" s="321"/>
      <c r="G236" s="45"/>
      <c r="H236" s="103"/>
      <c r="I236" s="399"/>
      <c r="J236" s="371"/>
      <c r="K236" s="163"/>
      <c r="L236" s="163"/>
      <c r="M236" s="163"/>
      <c r="N236" s="163"/>
      <c r="O236" s="37"/>
      <c r="P236" s="161"/>
      <c r="Q236" s="37"/>
      <c r="R236" s="37"/>
      <c r="S236" s="37"/>
      <c r="T236" s="37"/>
      <c r="U236" s="163"/>
      <c r="V236" s="163"/>
      <c r="W236" s="163"/>
      <c r="X236" s="431"/>
      <c r="Y236" s="163"/>
      <c r="Z236" s="163"/>
      <c r="AA236" s="163"/>
    </row>
    <row r="237" spans="1:27" s="92" customFormat="1" ht="13.8" x14ac:dyDescent="0.25">
      <c r="A237" s="16"/>
      <c r="B237" s="16"/>
      <c r="C237" s="29"/>
      <c r="D237" s="16"/>
      <c r="E237" s="30"/>
      <c r="F237" s="321"/>
      <c r="G237" s="45"/>
      <c r="H237" s="103"/>
      <c r="I237" s="399"/>
      <c r="J237" s="371"/>
      <c r="K237" s="163"/>
      <c r="L237" s="163"/>
      <c r="M237" s="163"/>
      <c r="N237" s="163"/>
      <c r="O237" s="37"/>
      <c r="P237" s="161"/>
      <c r="Q237" s="37"/>
      <c r="R237" s="37"/>
      <c r="S237" s="37"/>
      <c r="T237" s="37"/>
      <c r="U237" s="163"/>
      <c r="V237" s="163"/>
      <c r="W237" s="163"/>
      <c r="X237" s="431"/>
      <c r="Y237" s="163"/>
      <c r="Z237" s="163"/>
      <c r="AA237" s="163"/>
    </row>
    <row r="238" spans="1:27" s="92" customFormat="1" ht="13.8" x14ac:dyDescent="0.25">
      <c r="A238" s="16"/>
      <c r="B238" s="16"/>
      <c r="C238" s="29"/>
      <c r="D238" s="16"/>
      <c r="E238" s="30"/>
      <c r="F238" s="321"/>
      <c r="G238" s="45"/>
      <c r="H238" s="103"/>
      <c r="I238" s="399"/>
      <c r="J238" s="371"/>
      <c r="K238" s="163"/>
      <c r="L238" s="163"/>
      <c r="M238" s="163"/>
      <c r="N238" s="163"/>
      <c r="O238" s="37"/>
      <c r="P238" s="161"/>
      <c r="Q238" s="37"/>
      <c r="R238" s="37"/>
      <c r="S238" s="37"/>
      <c r="T238" s="37"/>
      <c r="U238" s="163"/>
      <c r="V238" s="163"/>
      <c r="W238" s="163"/>
      <c r="X238" s="431"/>
      <c r="Y238" s="163"/>
      <c r="Z238" s="163"/>
      <c r="AA238" s="163"/>
    </row>
    <row r="239" spans="1:27" s="92" customFormat="1" ht="13.8" x14ac:dyDescent="0.25">
      <c r="A239" s="16"/>
      <c r="B239" s="16"/>
      <c r="C239" s="29"/>
      <c r="D239" s="16"/>
      <c r="E239" s="30"/>
      <c r="F239" s="321"/>
      <c r="G239" s="45"/>
      <c r="H239" s="103"/>
      <c r="I239" s="399"/>
      <c r="J239" s="371"/>
      <c r="K239" s="163"/>
      <c r="L239" s="163"/>
      <c r="M239" s="163"/>
      <c r="N239" s="163"/>
      <c r="O239" s="37"/>
      <c r="P239" s="161"/>
      <c r="Q239" s="37"/>
      <c r="R239" s="37"/>
      <c r="S239" s="37"/>
      <c r="T239" s="37"/>
      <c r="U239" s="163"/>
      <c r="V239" s="163"/>
      <c r="W239" s="163"/>
      <c r="X239" s="431"/>
      <c r="Y239" s="163"/>
      <c r="Z239" s="163"/>
      <c r="AA239" s="163"/>
    </row>
    <row r="240" spans="1:27" s="92" customFormat="1" ht="13.8" x14ac:dyDescent="0.25">
      <c r="A240" s="16"/>
      <c r="B240" s="16"/>
      <c r="C240" s="29"/>
      <c r="D240" s="16"/>
      <c r="E240" s="30"/>
      <c r="F240" s="321"/>
      <c r="G240" s="45"/>
      <c r="H240" s="103"/>
      <c r="I240" s="399"/>
      <c r="J240" s="371"/>
      <c r="K240" s="163"/>
      <c r="L240" s="163"/>
      <c r="M240" s="163"/>
      <c r="N240" s="163"/>
      <c r="O240" s="37"/>
      <c r="P240" s="161"/>
      <c r="Q240" s="37"/>
      <c r="R240" s="37"/>
      <c r="S240" s="37"/>
      <c r="T240" s="37"/>
      <c r="U240" s="163"/>
      <c r="V240" s="163"/>
      <c r="W240" s="163"/>
      <c r="X240" s="431"/>
      <c r="Y240" s="163"/>
      <c r="Z240" s="163"/>
      <c r="AA240" s="163"/>
    </row>
    <row r="241" spans="1:27" s="92" customFormat="1" ht="13.8" x14ac:dyDescent="0.25">
      <c r="A241" s="16"/>
      <c r="B241" s="16"/>
      <c r="C241" s="29"/>
      <c r="D241" s="16"/>
      <c r="E241" s="30"/>
      <c r="F241" s="321"/>
      <c r="G241" s="45"/>
      <c r="H241" s="103"/>
      <c r="I241" s="399"/>
      <c r="J241" s="371"/>
      <c r="K241" s="163"/>
      <c r="L241" s="163"/>
      <c r="M241" s="163"/>
      <c r="N241" s="163"/>
      <c r="O241" s="37"/>
      <c r="P241" s="161"/>
      <c r="Q241" s="37"/>
      <c r="R241" s="37"/>
      <c r="S241" s="37"/>
      <c r="T241" s="37"/>
      <c r="U241" s="163"/>
      <c r="V241" s="163"/>
      <c r="W241" s="163"/>
      <c r="X241" s="431"/>
      <c r="Y241" s="163"/>
      <c r="Z241" s="163"/>
      <c r="AA241" s="163"/>
    </row>
    <row r="242" spans="1:27" s="92" customFormat="1" ht="13.8" x14ac:dyDescent="0.25">
      <c r="A242" s="16"/>
      <c r="B242" s="16"/>
      <c r="C242" s="29"/>
      <c r="D242" s="16"/>
      <c r="E242" s="30"/>
      <c r="F242" s="321"/>
      <c r="G242" s="45"/>
      <c r="H242" s="103"/>
      <c r="I242" s="399"/>
      <c r="J242" s="371"/>
      <c r="K242" s="163"/>
      <c r="L242" s="163"/>
      <c r="M242" s="163"/>
      <c r="N242" s="163"/>
      <c r="O242" s="37"/>
      <c r="P242" s="161"/>
      <c r="Q242" s="37"/>
      <c r="R242" s="37"/>
      <c r="S242" s="37"/>
      <c r="T242" s="37"/>
      <c r="U242" s="163"/>
      <c r="V242" s="163"/>
      <c r="W242" s="163"/>
      <c r="X242" s="431"/>
      <c r="Y242" s="163"/>
      <c r="Z242" s="163"/>
      <c r="AA242" s="163"/>
    </row>
    <row r="243" spans="1:27" s="92" customFormat="1" ht="13.8" x14ac:dyDescent="0.25">
      <c r="A243" s="16"/>
      <c r="B243" s="16"/>
      <c r="C243" s="29"/>
      <c r="D243" s="16"/>
      <c r="E243" s="30"/>
      <c r="F243" s="321"/>
      <c r="G243" s="45"/>
      <c r="H243" s="103"/>
      <c r="I243" s="399"/>
      <c r="J243" s="371"/>
      <c r="K243" s="163"/>
      <c r="L243" s="163"/>
      <c r="M243" s="163"/>
      <c r="N243" s="163"/>
      <c r="O243" s="37"/>
      <c r="P243" s="161"/>
      <c r="Q243" s="37"/>
      <c r="R243" s="37"/>
      <c r="S243" s="37"/>
      <c r="T243" s="37"/>
      <c r="U243" s="163"/>
      <c r="V243" s="163"/>
      <c r="W243" s="163"/>
      <c r="X243" s="431"/>
      <c r="Y243" s="163"/>
      <c r="Z243" s="163"/>
      <c r="AA243" s="163"/>
    </row>
    <row r="244" spans="1:27" s="92" customFormat="1" ht="13.8" x14ac:dyDescent="0.25">
      <c r="A244" s="16"/>
      <c r="B244" s="16"/>
      <c r="C244" s="29"/>
      <c r="D244" s="16"/>
      <c r="E244" s="30"/>
      <c r="F244" s="321"/>
      <c r="G244" s="45"/>
      <c r="H244" s="103"/>
      <c r="I244" s="399"/>
      <c r="J244" s="371"/>
      <c r="K244" s="163"/>
      <c r="L244" s="163"/>
      <c r="M244" s="163"/>
      <c r="N244" s="163"/>
      <c r="O244" s="37"/>
      <c r="P244" s="161"/>
      <c r="Q244" s="37"/>
      <c r="R244" s="37"/>
      <c r="S244" s="37"/>
      <c r="T244" s="37"/>
      <c r="U244" s="163"/>
      <c r="V244" s="163"/>
      <c r="W244" s="163"/>
      <c r="X244" s="431"/>
      <c r="Y244" s="163"/>
      <c r="Z244" s="163"/>
      <c r="AA244" s="163"/>
    </row>
    <row r="245" spans="1:27" s="92" customFormat="1" ht="13.8" x14ac:dyDescent="0.25">
      <c r="A245" s="16"/>
      <c r="B245" s="16"/>
      <c r="C245" s="29"/>
      <c r="D245" s="16"/>
      <c r="E245" s="30"/>
      <c r="F245" s="321"/>
      <c r="G245" s="45"/>
      <c r="H245" s="103"/>
      <c r="I245" s="399"/>
      <c r="J245" s="371"/>
      <c r="K245" s="163"/>
      <c r="L245" s="163"/>
      <c r="M245" s="163"/>
      <c r="N245" s="163"/>
      <c r="O245" s="37"/>
      <c r="P245" s="161"/>
      <c r="Q245" s="37"/>
      <c r="R245" s="37"/>
      <c r="S245" s="37"/>
      <c r="T245" s="37"/>
      <c r="U245" s="163"/>
      <c r="V245" s="163"/>
      <c r="W245" s="163"/>
      <c r="X245" s="431"/>
      <c r="Y245" s="163"/>
      <c r="Z245" s="163"/>
      <c r="AA245" s="163"/>
    </row>
    <row r="246" spans="1:27" s="92" customFormat="1" ht="13.8" x14ac:dyDescent="0.25">
      <c r="A246" s="16"/>
      <c r="B246" s="16"/>
      <c r="C246" s="29"/>
      <c r="D246" s="16"/>
      <c r="E246" s="30"/>
      <c r="F246" s="321"/>
      <c r="G246" s="45"/>
      <c r="H246" s="103"/>
      <c r="I246" s="399"/>
      <c r="J246" s="371"/>
      <c r="K246" s="163"/>
      <c r="L246" s="163"/>
      <c r="M246" s="163"/>
      <c r="N246" s="163"/>
      <c r="O246" s="37"/>
      <c r="P246" s="161"/>
      <c r="Q246" s="37"/>
      <c r="R246" s="37"/>
      <c r="S246" s="37"/>
      <c r="T246" s="37"/>
      <c r="U246" s="163"/>
      <c r="V246" s="163"/>
      <c r="W246" s="163"/>
      <c r="X246" s="431"/>
      <c r="Y246" s="163"/>
      <c r="Z246" s="163"/>
      <c r="AA246" s="163"/>
    </row>
    <row r="247" spans="1:27" s="92" customFormat="1" ht="13.8" x14ac:dyDescent="0.25">
      <c r="A247" s="16"/>
      <c r="B247" s="16"/>
      <c r="C247" s="29"/>
      <c r="D247" s="16"/>
      <c r="E247" s="30"/>
      <c r="F247" s="321"/>
      <c r="G247" s="45"/>
      <c r="H247" s="103"/>
      <c r="I247" s="399"/>
      <c r="J247" s="371"/>
      <c r="K247" s="163"/>
      <c r="L247" s="163"/>
      <c r="M247" s="163"/>
      <c r="N247" s="163"/>
      <c r="O247" s="37"/>
      <c r="P247" s="161"/>
      <c r="Q247" s="37"/>
      <c r="R247" s="37"/>
      <c r="S247" s="37"/>
      <c r="T247" s="37"/>
      <c r="U247" s="163"/>
      <c r="V247" s="163"/>
      <c r="W247" s="163"/>
      <c r="X247" s="431"/>
      <c r="Y247" s="163"/>
      <c r="Z247" s="163"/>
      <c r="AA247" s="163"/>
    </row>
    <row r="248" spans="1:27" s="92" customFormat="1" ht="13.8" x14ac:dyDescent="0.25">
      <c r="A248" s="16"/>
      <c r="B248" s="16"/>
      <c r="C248" s="29"/>
      <c r="D248" s="16"/>
      <c r="E248" s="30"/>
      <c r="F248" s="321"/>
      <c r="G248" s="45"/>
      <c r="H248" s="103"/>
      <c r="I248" s="399"/>
      <c r="J248" s="371"/>
      <c r="K248" s="163"/>
      <c r="L248" s="163"/>
      <c r="M248" s="163"/>
      <c r="N248" s="163"/>
      <c r="O248" s="37"/>
      <c r="P248" s="161"/>
      <c r="Q248" s="37"/>
      <c r="R248" s="37"/>
      <c r="S248" s="37"/>
      <c r="T248" s="37"/>
      <c r="U248" s="163"/>
      <c r="V248" s="163"/>
      <c r="W248" s="163"/>
      <c r="X248" s="431"/>
      <c r="Y248" s="163"/>
      <c r="Z248" s="163"/>
      <c r="AA248" s="163"/>
    </row>
    <row r="249" spans="1:27" s="92" customFormat="1" ht="13.8" x14ac:dyDescent="0.25">
      <c r="A249" s="16"/>
      <c r="B249" s="16"/>
      <c r="C249" s="29"/>
      <c r="D249" s="16"/>
      <c r="E249" s="30"/>
      <c r="F249" s="321"/>
      <c r="G249" s="45"/>
      <c r="H249" s="103"/>
      <c r="I249" s="399"/>
      <c r="J249" s="371"/>
      <c r="K249" s="163"/>
      <c r="L249" s="163"/>
      <c r="M249" s="163"/>
      <c r="N249" s="163"/>
      <c r="O249" s="37"/>
      <c r="P249" s="161"/>
      <c r="Q249" s="37"/>
      <c r="R249" s="37"/>
      <c r="S249" s="37"/>
      <c r="T249" s="37"/>
      <c r="U249" s="163"/>
      <c r="V249" s="163"/>
      <c r="W249" s="163"/>
      <c r="X249" s="431"/>
      <c r="Y249" s="163"/>
      <c r="Z249" s="163"/>
      <c r="AA249" s="163"/>
    </row>
    <row r="250" spans="1:27" s="92" customFormat="1" ht="13.8" x14ac:dyDescent="0.25">
      <c r="A250" s="16"/>
      <c r="B250" s="16"/>
      <c r="C250" s="29"/>
      <c r="D250" s="16"/>
      <c r="E250" s="30"/>
      <c r="F250" s="321"/>
      <c r="G250" s="45"/>
      <c r="H250" s="103"/>
      <c r="I250" s="399"/>
      <c r="J250" s="371"/>
      <c r="K250" s="163"/>
      <c r="L250" s="163"/>
      <c r="M250" s="163"/>
      <c r="N250" s="163"/>
      <c r="O250" s="37"/>
      <c r="P250" s="161"/>
      <c r="Q250" s="37"/>
      <c r="R250" s="37"/>
      <c r="S250" s="37"/>
      <c r="T250" s="37"/>
      <c r="U250" s="163"/>
      <c r="V250" s="163"/>
      <c r="W250" s="163"/>
      <c r="X250" s="431"/>
      <c r="Y250" s="163"/>
      <c r="Z250" s="163"/>
      <c r="AA250" s="163"/>
    </row>
    <row r="251" spans="1:27" s="92" customFormat="1" ht="13.8" x14ac:dyDescent="0.25">
      <c r="A251" s="16"/>
      <c r="B251" s="16"/>
      <c r="C251" s="29"/>
      <c r="D251" s="16"/>
      <c r="E251" s="30"/>
      <c r="F251" s="321"/>
      <c r="G251" s="45"/>
      <c r="H251" s="103"/>
      <c r="I251" s="399"/>
      <c r="J251" s="371"/>
      <c r="K251" s="163"/>
      <c r="L251" s="163"/>
      <c r="M251" s="163"/>
      <c r="N251" s="163"/>
      <c r="O251" s="37"/>
      <c r="P251" s="161"/>
      <c r="Q251" s="37"/>
      <c r="R251" s="37"/>
      <c r="S251" s="37"/>
      <c r="T251" s="37"/>
      <c r="U251" s="163"/>
      <c r="V251" s="163"/>
      <c r="W251" s="163"/>
      <c r="X251" s="431"/>
      <c r="Y251" s="163"/>
      <c r="Z251" s="163"/>
      <c r="AA251" s="163"/>
    </row>
    <row r="252" spans="1:27" s="92" customFormat="1" ht="13.8" x14ac:dyDescent="0.25">
      <c r="A252" s="16"/>
      <c r="B252" s="16"/>
      <c r="C252" s="29"/>
      <c r="D252" s="16"/>
      <c r="E252" s="30"/>
      <c r="F252" s="321"/>
      <c r="G252" s="45"/>
      <c r="H252" s="103"/>
      <c r="I252" s="399"/>
      <c r="J252" s="371"/>
      <c r="K252" s="163"/>
      <c r="L252" s="163"/>
      <c r="M252" s="163"/>
      <c r="N252" s="163"/>
      <c r="O252" s="37"/>
      <c r="P252" s="161"/>
      <c r="Q252" s="37"/>
      <c r="R252" s="37"/>
      <c r="S252" s="37"/>
      <c r="T252" s="37"/>
      <c r="U252" s="163"/>
      <c r="V252" s="163"/>
      <c r="W252" s="163"/>
      <c r="X252" s="431"/>
      <c r="Y252" s="163"/>
      <c r="Z252" s="163"/>
      <c r="AA252" s="163"/>
    </row>
    <row r="253" spans="1:27" s="92" customFormat="1" ht="13.8" x14ac:dyDescent="0.25">
      <c r="A253" s="16"/>
      <c r="B253" s="16"/>
      <c r="C253" s="29"/>
      <c r="D253" s="16"/>
      <c r="E253" s="30"/>
      <c r="F253" s="321"/>
      <c r="G253" s="45"/>
      <c r="H253" s="103"/>
      <c r="I253" s="399"/>
      <c r="J253" s="371"/>
      <c r="K253" s="163"/>
      <c r="L253" s="163"/>
      <c r="M253" s="163"/>
      <c r="N253" s="163"/>
      <c r="O253" s="37"/>
      <c r="P253" s="161"/>
      <c r="Q253" s="37"/>
      <c r="R253" s="37"/>
      <c r="S253" s="37"/>
      <c r="T253" s="37"/>
      <c r="U253" s="163"/>
      <c r="V253" s="163"/>
      <c r="W253" s="163"/>
      <c r="X253" s="431"/>
      <c r="Y253" s="163"/>
      <c r="Z253" s="163"/>
      <c r="AA253" s="163"/>
    </row>
    <row r="254" spans="1:27" s="92" customFormat="1" ht="13.8" x14ac:dyDescent="0.25">
      <c r="A254" s="16"/>
      <c r="B254" s="16"/>
      <c r="C254" s="29"/>
      <c r="D254" s="16"/>
      <c r="E254" s="30"/>
      <c r="F254" s="321"/>
      <c r="G254" s="45"/>
      <c r="H254" s="103"/>
      <c r="I254" s="399"/>
      <c r="J254" s="371"/>
      <c r="K254" s="163"/>
      <c r="L254" s="163"/>
      <c r="M254" s="163"/>
      <c r="N254" s="163"/>
      <c r="O254" s="37"/>
      <c r="P254" s="161"/>
      <c r="Q254" s="37"/>
      <c r="R254" s="37"/>
      <c r="S254" s="37"/>
      <c r="T254" s="37"/>
      <c r="U254" s="163"/>
      <c r="V254" s="163"/>
      <c r="W254" s="163"/>
      <c r="X254" s="431"/>
      <c r="Y254" s="163"/>
      <c r="Z254" s="163"/>
      <c r="AA254" s="163"/>
    </row>
    <row r="255" spans="1:27" s="92" customFormat="1" ht="13.8" x14ac:dyDescent="0.25">
      <c r="A255" s="16"/>
      <c r="B255" s="16"/>
      <c r="C255" s="29"/>
      <c r="D255" s="16"/>
      <c r="E255" s="30"/>
      <c r="F255" s="321"/>
      <c r="G255" s="45"/>
      <c r="H255" s="103"/>
      <c r="I255" s="399"/>
      <c r="J255" s="371"/>
      <c r="K255" s="163"/>
      <c r="L255" s="163"/>
      <c r="M255" s="163"/>
      <c r="N255" s="163"/>
      <c r="O255" s="37"/>
      <c r="P255" s="161"/>
      <c r="Q255" s="37"/>
      <c r="R255" s="37"/>
      <c r="S255" s="37"/>
      <c r="T255" s="37"/>
      <c r="U255" s="163"/>
      <c r="V255" s="163"/>
      <c r="W255" s="163"/>
      <c r="X255" s="431"/>
      <c r="Y255" s="163"/>
      <c r="Z255" s="163"/>
      <c r="AA255" s="163"/>
    </row>
    <row r="256" spans="1:27" s="92" customFormat="1" ht="13.8" x14ac:dyDescent="0.25">
      <c r="A256" s="16"/>
      <c r="B256" s="16"/>
      <c r="C256" s="29"/>
      <c r="D256" s="16"/>
      <c r="E256" s="30"/>
      <c r="F256" s="321"/>
      <c r="G256" s="45"/>
      <c r="H256" s="103"/>
      <c r="I256" s="399"/>
      <c r="J256" s="371"/>
      <c r="K256" s="163"/>
      <c r="L256" s="163"/>
      <c r="M256" s="163"/>
      <c r="N256" s="163"/>
      <c r="O256" s="37"/>
      <c r="P256" s="161"/>
      <c r="Q256" s="37"/>
      <c r="R256" s="37"/>
      <c r="S256" s="37"/>
      <c r="T256" s="37"/>
      <c r="U256" s="163"/>
      <c r="V256" s="163"/>
      <c r="W256" s="163"/>
      <c r="X256" s="431"/>
      <c r="Y256" s="163"/>
      <c r="Z256" s="163"/>
      <c r="AA256" s="163"/>
    </row>
    <row r="257" spans="1:27" s="92" customFormat="1" ht="13.8" x14ac:dyDescent="0.25">
      <c r="A257" s="16"/>
      <c r="B257" s="16"/>
      <c r="C257" s="29"/>
      <c r="D257" s="16"/>
      <c r="E257" s="30"/>
      <c r="F257" s="321"/>
      <c r="G257" s="45"/>
      <c r="H257" s="103"/>
      <c r="I257" s="399"/>
      <c r="J257" s="371"/>
      <c r="K257" s="163"/>
      <c r="L257" s="163"/>
      <c r="M257" s="163"/>
      <c r="N257" s="163"/>
      <c r="O257" s="37"/>
      <c r="P257" s="161"/>
      <c r="Q257" s="37"/>
      <c r="R257" s="37"/>
      <c r="S257" s="37"/>
      <c r="T257" s="37"/>
      <c r="U257" s="163"/>
      <c r="V257" s="163"/>
      <c r="W257" s="163"/>
      <c r="X257" s="431"/>
      <c r="Y257" s="163"/>
      <c r="Z257" s="163"/>
      <c r="AA257" s="163"/>
    </row>
    <row r="258" spans="1:27" s="92" customFormat="1" ht="13.8" x14ac:dyDescent="0.25">
      <c r="A258" s="16"/>
      <c r="B258" s="16"/>
      <c r="C258" s="29"/>
      <c r="D258" s="16"/>
      <c r="E258" s="30"/>
      <c r="F258" s="321"/>
      <c r="G258" s="45"/>
      <c r="H258" s="103"/>
      <c r="I258" s="399"/>
      <c r="J258" s="371"/>
      <c r="K258" s="163"/>
      <c r="L258" s="163"/>
      <c r="M258" s="163"/>
      <c r="N258" s="163"/>
      <c r="O258" s="37"/>
      <c r="P258" s="161"/>
      <c r="Q258" s="37"/>
      <c r="R258" s="37"/>
      <c r="S258" s="37"/>
      <c r="T258" s="37"/>
      <c r="U258" s="163"/>
      <c r="V258" s="163"/>
      <c r="W258" s="163"/>
      <c r="X258" s="431"/>
      <c r="Y258" s="163"/>
      <c r="Z258" s="163"/>
      <c r="AA258" s="163"/>
    </row>
    <row r="259" spans="1:27" s="92" customFormat="1" ht="13.8" x14ac:dyDescent="0.25">
      <c r="A259" s="16"/>
      <c r="B259" s="16"/>
      <c r="C259" s="29"/>
      <c r="D259" s="16"/>
      <c r="E259" s="30"/>
      <c r="F259" s="321"/>
      <c r="G259" s="45"/>
      <c r="H259" s="103"/>
      <c r="I259" s="399"/>
      <c r="J259" s="371"/>
      <c r="K259" s="163"/>
      <c r="L259" s="163"/>
      <c r="M259" s="163"/>
      <c r="N259" s="163"/>
      <c r="O259" s="37"/>
      <c r="P259" s="161"/>
      <c r="Q259" s="37"/>
      <c r="R259" s="37"/>
      <c r="S259" s="37"/>
      <c r="T259" s="37"/>
      <c r="U259" s="163"/>
      <c r="V259" s="163"/>
      <c r="W259" s="163"/>
      <c r="X259" s="431"/>
      <c r="Y259" s="163"/>
      <c r="Z259" s="163"/>
      <c r="AA259" s="163"/>
    </row>
    <row r="260" spans="1:27" s="92" customFormat="1" ht="13.8" x14ac:dyDescent="0.25">
      <c r="A260" s="16"/>
      <c r="B260" s="16"/>
      <c r="C260" s="29"/>
      <c r="D260" s="16"/>
      <c r="E260" s="30"/>
      <c r="F260" s="321"/>
      <c r="G260" s="45"/>
      <c r="H260" s="103"/>
      <c r="I260" s="399"/>
      <c r="J260" s="371"/>
      <c r="K260" s="163"/>
      <c r="L260" s="163"/>
      <c r="M260" s="163"/>
      <c r="N260" s="163"/>
      <c r="O260" s="37"/>
      <c r="P260" s="161"/>
      <c r="Q260" s="37"/>
      <c r="R260" s="37"/>
      <c r="S260" s="37"/>
      <c r="T260" s="37"/>
      <c r="U260" s="163"/>
      <c r="V260" s="163"/>
      <c r="W260" s="163"/>
      <c r="X260" s="431"/>
      <c r="Y260" s="163"/>
      <c r="Z260" s="163"/>
      <c r="AA260" s="163"/>
    </row>
    <row r="261" spans="1:27" s="92" customFormat="1" ht="13.8" x14ac:dyDescent="0.25">
      <c r="A261" s="16"/>
      <c r="B261" s="16"/>
      <c r="C261" s="29"/>
      <c r="D261" s="16"/>
      <c r="E261" s="30"/>
      <c r="F261" s="321"/>
      <c r="G261" s="45"/>
      <c r="H261" s="103"/>
      <c r="I261" s="399"/>
      <c r="J261" s="371"/>
      <c r="K261" s="163"/>
      <c r="L261" s="163"/>
      <c r="M261" s="163"/>
      <c r="N261" s="163"/>
      <c r="O261" s="37"/>
      <c r="P261" s="161"/>
      <c r="Q261" s="37"/>
      <c r="R261" s="37"/>
      <c r="S261" s="37"/>
      <c r="T261" s="37"/>
      <c r="U261" s="163"/>
      <c r="V261" s="163"/>
      <c r="W261" s="163"/>
      <c r="X261" s="431"/>
      <c r="Y261" s="163"/>
      <c r="Z261" s="163"/>
      <c r="AA261" s="163"/>
    </row>
    <row r="262" spans="1:27" s="92" customFormat="1" ht="13.8" x14ac:dyDescent="0.25">
      <c r="A262" s="16"/>
      <c r="B262" s="16"/>
      <c r="C262" s="29"/>
      <c r="D262" s="16"/>
      <c r="E262" s="30"/>
      <c r="F262" s="321"/>
      <c r="G262" s="45"/>
      <c r="H262" s="103"/>
      <c r="I262" s="399"/>
      <c r="J262" s="371"/>
      <c r="K262" s="163"/>
      <c r="L262" s="163"/>
      <c r="M262" s="163"/>
      <c r="N262" s="163"/>
      <c r="O262" s="37"/>
      <c r="P262" s="161"/>
      <c r="Q262" s="37"/>
      <c r="R262" s="37"/>
      <c r="S262" s="37"/>
      <c r="T262" s="37"/>
      <c r="U262" s="163"/>
      <c r="V262" s="163"/>
      <c r="W262" s="163"/>
      <c r="X262" s="431"/>
      <c r="Y262" s="163"/>
      <c r="Z262" s="163"/>
      <c r="AA262" s="163"/>
    </row>
    <row r="263" spans="1:27" s="92" customFormat="1" ht="13.8" x14ac:dyDescent="0.25">
      <c r="A263" s="16"/>
      <c r="B263" s="16"/>
      <c r="C263" s="29"/>
      <c r="D263" s="16"/>
      <c r="E263" s="30"/>
      <c r="F263" s="321"/>
      <c r="G263" s="45"/>
      <c r="H263" s="103"/>
      <c r="I263" s="399"/>
      <c r="J263" s="371"/>
      <c r="K263" s="163"/>
      <c r="L263" s="163"/>
      <c r="M263" s="163"/>
      <c r="N263" s="163"/>
      <c r="O263" s="37"/>
      <c r="P263" s="161"/>
      <c r="Q263" s="37"/>
      <c r="R263" s="37"/>
      <c r="S263" s="37"/>
      <c r="T263" s="37"/>
      <c r="U263" s="163"/>
      <c r="V263" s="163"/>
      <c r="W263" s="163"/>
      <c r="X263" s="431"/>
      <c r="Y263" s="163"/>
      <c r="Z263" s="163"/>
      <c r="AA263" s="163"/>
    </row>
    <row r="264" spans="1:27" s="92" customFormat="1" ht="13.8" x14ac:dyDescent="0.25">
      <c r="A264" s="16"/>
      <c r="B264" s="16"/>
      <c r="C264" s="29"/>
      <c r="D264" s="16"/>
      <c r="E264" s="30"/>
      <c r="F264" s="321"/>
      <c r="G264" s="45"/>
      <c r="H264" s="103"/>
      <c r="I264" s="399"/>
      <c r="J264" s="371"/>
      <c r="K264" s="163"/>
      <c r="L264" s="163"/>
      <c r="M264" s="163"/>
      <c r="N264" s="163"/>
      <c r="O264" s="37"/>
      <c r="P264" s="161"/>
      <c r="Q264" s="37"/>
      <c r="R264" s="37"/>
      <c r="S264" s="37"/>
      <c r="T264" s="37"/>
      <c r="U264" s="163"/>
      <c r="V264" s="163"/>
      <c r="W264" s="163"/>
      <c r="X264" s="431"/>
      <c r="Y264" s="163"/>
      <c r="Z264" s="163"/>
      <c r="AA264" s="163"/>
    </row>
    <row r="265" spans="1:27" s="92" customFormat="1" ht="13.8" x14ac:dyDescent="0.25">
      <c r="A265" s="16"/>
      <c r="B265" s="16"/>
      <c r="C265" s="29"/>
      <c r="D265" s="16"/>
      <c r="E265" s="30"/>
      <c r="F265" s="321"/>
      <c r="G265" s="45"/>
      <c r="H265" s="103"/>
      <c r="I265" s="399"/>
      <c r="J265" s="371"/>
      <c r="K265" s="163"/>
      <c r="L265" s="163"/>
      <c r="M265" s="163"/>
      <c r="N265" s="163"/>
      <c r="O265" s="37"/>
      <c r="P265" s="161"/>
      <c r="Q265" s="37"/>
      <c r="R265" s="37"/>
      <c r="S265" s="37"/>
      <c r="T265" s="37"/>
      <c r="U265" s="163"/>
      <c r="V265" s="163"/>
      <c r="W265" s="163"/>
      <c r="X265" s="431"/>
      <c r="Y265" s="163"/>
      <c r="Z265" s="163"/>
      <c r="AA265" s="163"/>
    </row>
    <row r="266" spans="1:27" s="92" customFormat="1" ht="13.8" x14ac:dyDescent="0.25">
      <c r="A266" s="16"/>
      <c r="B266" s="16"/>
      <c r="C266" s="29"/>
      <c r="D266" s="16"/>
      <c r="E266" s="30"/>
      <c r="F266" s="321"/>
      <c r="G266" s="45"/>
      <c r="H266" s="103"/>
      <c r="I266" s="399"/>
      <c r="J266" s="371"/>
      <c r="K266" s="163"/>
      <c r="L266" s="163"/>
      <c r="M266" s="163"/>
      <c r="N266" s="163"/>
      <c r="O266" s="37"/>
      <c r="P266" s="161"/>
      <c r="Q266" s="37"/>
      <c r="R266" s="37"/>
      <c r="S266" s="37"/>
      <c r="T266" s="37"/>
      <c r="U266" s="163"/>
      <c r="V266" s="163"/>
      <c r="W266" s="163"/>
      <c r="X266" s="431"/>
      <c r="Y266" s="163"/>
      <c r="Z266" s="163"/>
      <c r="AA266" s="163"/>
    </row>
    <row r="267" spans="1:27" s="92" customFormat="1" ht="13.8" x14ac:dyDescent="0.25">
      <c r="A267" s="16"/>
      <c r="B267" s="16"/>
      <c r="C267" s="29"/>
      <c r="D267" s="16"/>
      <c r="E267" s="30"/>
      <c r="F267" s="321"/>
      <c r="G267" s="45"/>
      <c r="H267" s="103"/>
      <c r="I267" s="399"/>
      <c r="J267" s="371"/>
      <c r="K267" s="163"/>
      <c r="L267" s="163"/>
      <c r="M267" s="163"/>
      <c r="N267" s="163"/>
      <c r="O267" s="37"/>
      <c r="P267" s="161"/>
      <c r="Q267" s="37"/>
      <c r="R267" s="37"/>
      <c r="S267" s="37"/>
      <c r="T267" s="37"/>
      <c r="U267" s="163"/>
      <c r="V267" s="163"/>
      <c r="W267" s="163"/>
      <c r="X267" s="431"/>
      <c r="Y267" s="163"/>
      <c r="Z267" s="163"/>
      <c r="AA267" s="163"/>
    </row>
    <row r="268" spans="1:27" s="92" customFormat="1" ht="13.8" x14ac:dyDescent="0.25">
      <c r="A268" s="16"/>
      <c r="B268" s="16"/>
      <c r="C268" s="29"/>
      <c r="D268" s="16"/>
      <c r="E268" s="30"/>
      <c r="F268" s="321"/>
      <c r="G268" s="45"/>
      <c r="H268" s="103"/>
      <c r="I268" s="399"/>
      <c r="J268" s="371"/>
      <c r="K268" s="163"/>
      <c r="L268" s="163"/>
      <c r="M268" s="163"/>
      <c r="N268" s="163"/>
      <c r="O268" s="37"/>
      <c r="P268" s="161"/>
      <c r="Q268" s="37"/>
      <c r="R268" s="37"/>
      <c r="S268" s="37"/>
      <c r="T268" s="37"/>
      <c r="U268" s="163"/>
      <c r="V268" s="163"/>
      <c r="W268" s="163"/>
      <c r="X268" s="431"/>
      <c r="Y268" s="163"/>
      <c r="Z268" s="163"/>
      <c r="AA268" s="163"/>
    </row>
    <row r="269" spans="1:27" s="92" customFormat="1" ht="13.8" x14ac:dyDescent="0.25">
      <c r="A269" s="16"/>
      <c r="B269" s="16"/>
      <c r="C269" s="29"/>
      <c r="D269" s="16"/>
      <c r="E269" s="30"/>
      <c r="F269" s="321"/>
      <c r="G269" s="45"/>
      <c r="H269" s="103"/>
      <c r="I269" s="399"/>
      <c r="J269" s="371"/>
      <c r="K269" s="163"/>
      <c r="L269" s="163"/>
      <c r="M269" s="163"/>
      <c r="N269" s="163"/>
      <c r="O269" s="37"/>
      <c r="P269" s="161"/>
      <c r="Q269" s="37"/>
      <c r="R269" s="37"/>
      <c r="S269" s="37"/>
      <c r="T269" s="37"/>
      <c r="U269" s="163"/>
      <c r="V269" s="163"/>
      <c r="W269" s="163"/>
      <c r="X269" s="431"/>
      <c r="Y269" s="163"/>
      <c r="Z269" s="163"/>
      <c r="AA269" s="163"/>
    </row>
    <row r="270" spans="1:27" s="92" customFormat="1" ht="13.8" x14ac:dyDescent="0.25">
      <c r="A270" s="16"/>
      <c r="B270" s="16"/>
      <c r="C270" s="29"/>
      <c r="D270" s="16"/>
      <c r="E270" s="30"/>
      <c r="F270" s="321"/>
      <c r="G270" s="45"/>
      <c r="H270" s="103"/>
      <c r="I270" s="399"/>
      <c r="J270" s="371"/>
      <c r="K270" s="163"/>
      <c r="L270" s="163"/>
      <c r="M270" s="163"/>
      <c r="N270" s="163"/>
      <c r="O270" s="37"/>
      <c r="P270" s="161"/>
      <c r="Q270" s="37"/>
      <c r="R270" s="37"/>
      <c r="S270" s="37"/>
      <c r="T270" s="37"/>
      <c r="U270" s="163"/>
      <c r="V270" s="163"/>
      <c r="W270" s="163"/>
      <c r="X270" s="431"/>
      <c r="Y270" s="163"/>
      <c r="Z270" s="163"/>
      <c r="AA270" s="163"/>
    </row>
    <row r="271" spans="1:27" s="92" customFormat="1" ht="13.8" x14ac:dyDescent="0.25">
      <c r="A271" s="16"/>
      <c r="B271" s="16"/>
      <c r="C271" s="29"/>
      <c r="D271" s="16"/>
      <c r="E271" s="30"/>
      <c r="F271" s="321"/>
      <c r="G271" s="45"/>
      <c r="H271" s="103"/>
      <c r="I271" s="399"/>
      <c r="J271" s="371"/>
      <c r="K271" s="163"/>
      <c r="L271" s="163"/>
      <c r="M271" s="163"/>
      <c r="N271" s="163"/>
      <c r="O271" s="37"/>
      <c r="P271" s="161"/>
      <c r="Q271" s="37"/>
      <c r="R271" s="37"/>
      <c r="S271" s="37"/>
      <c r="T271" s="37"/>
      <c r="U271" s="163"/>
      <c r="V271" s="163"/>
      <c r="W271" s="163"/>
      <c r="X271" s="431"/>
      <c r="Y271" s="163"/>
      <c r="Z271" s="163"/>
      <c r="AA271" s="163"/>
    </row>
    <row r="272" spans="1:27" s="92" customFormat="1" ht="13.8" x14ac:dyDescent="0.25">
      <c r="A272" s="16"/>
      <c r="B272" s="16"/>
      <c r="C272" s="29"/>
      <c r="D272" s="16"/>
      <c r="E272" s="30"/>
      <c r="F272" s="321"/>
      <c r="G272" s="45"/>
      <c r="H272" s="103"/>
      <c r="I272" s="399"/>
      <c r="J272" s="371"/>
      <c r="K272" s="163"/>
      <c r="L272" s="163"/>
      <c r="M272" s="163"/>
      <c r="N272" s="163"/>
      <c r="O272" s="37"/>
      <c r="P272" s="161"/>
      <c r="Q272" s="37"/>
      <c r="R272" s="37"/>
      <c r="S272" s="37"/>
      <c r="T272" s="37"/>
      <c r="U272" s="163"/>
      <c r="V272" s="163"/>
      <c r="W272" s="163"/>
      <c r="X272" s="431"/>
      <c r="Y272" s="163"/>
      <c r="Z272" s="163"/>
      <c r="AA272" s="163"/>
    </row>
    <row r="273" spans="1:27" s="92" customFormat="1" ht="13.8" x14ac:dyDescent="0.25">
      <c r="A273" s="16"/>
      <c r="B273" s="16"/>
      <c r="C273" s="29"/>
      <c r="D273" s="16"/>
      <c r="E273" s="30"/>
      <c r="F273" s="321"/>
      <c r="G273" s="45"/>
      <c r="H273" s="103"/>
      <c r="I273" s="399"/>
      <c r="J273" s="371"/>
      <c r="K273" s="163"/>
      <c r="L273" s="163"/>
      <c r="M273" s="163"/>
      <c r="N273" s="163"/>
      <c r="O273" s="37"/>
      <c r="P273" s="161"/>
      <c r="Q273" s="37"/>
      <c r="R273" s="37"/>
      <c r="S273" s="37"/>
      <c r="T273" s="37"/>
      <c r="U273" s="163"/>
      <c r="V273" s="163"/>
      <c r="W273" s="163"/>
      <c r="X273" s="431"/>
      <c r="Y273" s="163"/>
      <c r="Z273" s="163"/>
      <c r="AA273" s="163"/>
    </row>
    <row r="274" spans="1:27" s="92" customFormat="1" ht="13.8" x14ac:dyDescent="0.25">
      <c r="A274" s="16"/>
      <c r="B274" s="16"/>
      <c r="C274" s="29"/>
      <c r="D274" s="16"/>
      <c r="E274" s="30"/>
      <c r="F274" s="321"/>
      <c r="G274" s="45"/>
      <c r="H274" s="103"/>
      <c r="I274" s="399"/>
      <c r="J274" s="371"/>
      <c r="K274" s="163"/>
      <c r="L274" s="163"/>
      <c r="M274" s="163"/>
      <c r="N274" s="163"/>
      <c r="O274" s="37"/>
      <c r="P274" s="161"/>
      <c r="Q274" s="37"/>
      <c r="R274" s="37"/>
      <c r="S274" s="37"/>
      <c r="T274" s="37"/>
      <c r="U274" s="163"/>
      <c r="V274" s="163"/>
      <c r="W274" s="163"/>
      <c r="X274" s="431"/>
      <c r="Y274" s="163"/>
      <c r="Z274" s="163"/>
      <c r="AA274" s="163"/>
    </row>
    <row r="275" spans="1:27" s="92" customFormat="1" ht="13.8" x14ac:dyDescent="0.25">
      <c r="A275" s="16"/>
      <c r="B275" s="16"/>
      <c r="C275" s="29"/>
      <c r="D275" s="16"/>
      <c r="E275" s="30"/>
      <c r="F275" s="321"/>
      <c r="G275" s="45"/>
      <c r="H275" s="103"/>
      <c r="I275" s="399"/>
      <c r="J275" s="371"/>
      <c r="K275" s="163"/>
      <c r="L275" s="163"/>
      <c r="M275" s="163"/>
      <c r="N275" s="163"/>
      <c r="O275" s="37"/>
      <c r="P275" s="161"/>
      <c r="Q275" s="37"/>
      <c r="R275" s="37"/>
      <c r="S275" s="37"/>
      <c r="T275" s="37"/>
      <c r="U275" s="163"/>
      <c r="V275" s="163"/>
      <c r="W275" s="163"/>
      <c r="X275" s="431"/>
      <c r="Y275" s="163"/>
      <c r="Z275" s="163"/>
      <c r="AA275" s="163"/>
    </row>
    <row r="276" spans="1:27" s="92" customFormat="1" ht="13.8" x14ac:dyDescent="0.25">
      <c r="A276" s="16"/>
      <c r="B276" s="16"/>
      <c r="C276" s="29"/>
      <c r="D276" s="16"/>
      <c r="E276" s="30"/>
      <c r="F276" s="321"/>
      <c r="G276" s="45"/>
      <c r="H276" s="103"/>
      <c r="I276" s="399"/>
      <c r="J276" s="371"/>
      <c r="K276" s="163"/>
      <c r="L276" s="163"/>
      <c r="M276" s="163"/>
      <c r="N276" s="163"/>
      <c r="O276" s="37"/>
      <c r="P276" s="161"/>
      <c r="Q276" s="37"/>
      <c r="R276" s="37"/>
      <c r="S276" s="37"/>
      <c r="T276" s="37"/>
      <c r="U276" s="163"/>
      <c r="V276" s="163"/>
      <c r="W276" s="163"/>
      <c r="X276" s="431"/>
      <c r="Y276" s="163"/>
      <c r="Z276" s="163"/>
      <c r="AA276" s="163"/>
    </row>
    <row r="277" spans="1:27" s="92" customFormat="1" ht="13.8" x14ac:dyDescent="0.25">
      <c r="A277" s="16"/>
      <c r="B277" s="16"/>
      <c r="C277" s="29"/>
      <c r="D277" s="16"/>
      <c r="E277" s="30"/>
      <c r="F277" s="321"/>
      <c r="G277" s="45"/>
      <c r="H277" s="103"/>
      <c r="I277" s="399"/>
      <c r="J277" s="371"/>
      <c r="K277" s="163"/>
      <c r="L277" s="163"/>
      <c r="M277" s="163"/>
      <c r="N277" s="163"/>
      <c r="O277" s="37"/>
      <c r="P277" s="161"/>
      <c r="Q277" s="37"/>
      <c r="R277" s="37"/>
      <c r="S277" s="37"/>
      <c r="T277" s="37"/>
      <c r="U277" s="163"/>
      <c r="V277" s="163"/>
      <c r="W277" s="163"/>
      <c r="X277" s="431"/>
      <c r="Y277" s="163"/>
      <c r="Z277" s="163"/>
      <c r="AA277" s="163"/>
    </row>
    <row r="278" spans="1:27" s="92" customFormat="1" ht="13.8" x14ac:dyDescent="0.25">
      <c r="A278" s="16"/>
      <c r="B278" s="16"/>
      <c r="C278" s="29"/>
      <c r="D278" s="16"/>
      <c r="E278" s="30"/>
      <c r="F278" s="321"/>
      <c r="G278" s="45"/>
      <c r="H278" s="103"/>
      <c r="I278" s="399"/>
      <c r="J278" s="371"/>
      <c r="K278" s="163"/>
      <c r="L278" s="163"/>
      <c r="M278" s="163"/>
      <c r="N278" s="163"/>
      <c r="O278" s="37"/>
      <c r="P278" s="161"/>
      <c r="Q278" s="37"/>
      <c r="R278" s="37"/>
      <c r="S278" s="37"/>
      <c r="T278" s="37"/>
      <c r="U278" s="163"/>
      <c r="V278" s="163"/>
      <c r="W278" s="163"/>
      <c r="X278" s="431"/>
      <c r="Y278" s="163"/>
      <c r="Z278" s="163"/>
      <c r="AA278" s="163"/>
    </row>
    <row r="279" spans="1:27" s="92" customFormat="1" ht="13.8" x14ac:dyDescent="0.25">
      <c r="A279" s="16"/>
      <c r="B279" s="16"/>
      <c r="C279" s="29"/>
      <c r="D279" s="16"/>
      <c r="E279" s="30"/>
      <c r="F279" s="321"/>
      <c r="G279" s="45"/>
      <c r="H279" s="103"/>
      <c r="I279" s="399"/>
      <c r="J279" s="371"/>
      <c r="K279" s="163"/>
      <c r="L279" s="163"/>
      <c r="M279" s="163"/>
      <c r="N279" s="163"/>
      <c r="O279" s="37"/>
      <c r="P279" s="161"/>
      <c r="Q279" s="37"/>
      <c r="R279" s="37"/>
      <c r="S279" s="37"/>
      <c r="T279" s="37"/>
      <c r="U279" s="163"/>
      <c r="V279" s="163"/>
      <c r="W279" s="163"/>
      <c r="X279" s="431"/>
      <c r="Y279" s="163"/>
      <c r="Z279" s="163"/>
      <c r="AA279" s="163"/>
    </row>
    <row r="280" spans="1:27" s="92" customFormat="1" ht="13.8" x14ac:dyDescent="0.25">
      <c r="A280" s="16"/>
      <c r="B280" s="16"/>
      <c r="C280" s="29"/>
      <c r="D280" s="16"/>
      <c r="E280" s="30"/>
      <c r="F280" s="321"/>
      <c r="G280" s="45"/>
      <c r="H280" s="103"/>
      <c r="I280" s="399"/>
      <c r="J280" s="371"/>
      <c r="K280" s="163"/>
      <c r="L280" s="163"/>
      <c r="M280" s="163"/>
      <c r="N280" s="163"/>
      <c r="O280" s="37"/>
      <c r="P280" s="161"/>
      <c r="Q280" s="37"/>
      <c r="R280" s="37"/>
      <c r="S280" s="37"/>
      <c r="T280" s="37"/>
      <c r="U280" s="163"/>
      <c r="V280" s="163"/>
      <c r="W280" s="163"/>
      <c r="X280" s="431"/>
      <c r="Y280" s="163"/>
      <c r="Z280" s="163"/>
      <c r="AA280" s="163"/>
    </row>
    <row r="281" spans="1:27" s="92" customFormat="1" ht="13.8" x14ac:dyDescent="0.25">
      <c r="A281" s="16"/>
      <c r="B281" s="16"/>
      <c r="C281" s="29"/>
      <c r="D281" s="16"/>
      <c r="E281" s="30"/>
      <c r="F281" s="321"/>
      <c r="G281" s="45"/>
      <c r="H281" s="103"/>
      <c r="I281" s="399"/>
      <c r="J281" s="371"/>
      <c r="K281" s="163"/>
      <c r="L281" s="163"/>
      <c r="M281" s="163"/>
      <c r="N281" s="163"/>
      <c r="O281" s="37"/>
      <c r="P281" s="161"/>
      <c r="Q281" s="37"/>
      <c r="R281" s="37"/>
      <c r="S281" s="37"/>
      <c r="T281" s="37"/>
      <c r="U281" s="163"/>
      <c r="V281" s="163"/>
      <c r="W281" s="163"/>
      <c r="X281" s="431"/>
      <c r="Y281" s="163"/>
      <c r="Z281" s="163"/>
      <c r="AA281" s="163"/>
    </row>
    <row r="282" spans="1:27" s="92" customFormat="1" ht="13.8" x14ac:dyDescent="0.25">
      <c r="A282" s="16"/>
      <c r="B282" s="16"/>
      <c r="C282" s="29"/>
      <c r="D282" s="16"/>
      <c r="E282" s="30"/>
      <c r="F282" s="321"/>
      <c r="G282" s="45"/>
      <c r="H282" s="103"/>
      <c r="I282" s="399"/>
      <c r="J282" s="371"/>
      <c r="K282" s="163"/>
      <c r="L282" s="163"/>
      <c r="M282" s="163"/>
      <c r="N282" s="163"/>
      <c r="O282" s="37"/>
      <c r="P282" s="161"/>
      <c r="Q282" s="37"/>
      <c r="R282" s="37"/>
      <c r="S282" s="37"/>
      <c r="T282" s="37"/>
      <c r="U282" s="163"/>
      <c r="V282" s="163"/>
      <c r="W282" s="163"/>
      <c r="X282" s="431"/>
      <c r="Y282" s="163"/>
      <c r="Z282" s="163"/>
      <c r="AA282" s="163"/>
    </row>
    <row r="283" spans="1:27" s="92" customFormat="1" ht="13.8" x14ac:dyDescent="0.25">
      <c r="A283" s="16"/>
      <c r="B283" s="16"/>
      <c r="C283" s="29"/>
      <c r="D283" s="16"/>
      <c r="E283" s="30"/>
      <c r="F283" s="321"/>
      <c r="G283" s="45"/>
      <c r="H283" s="103"/>
      <c r="I283" s="399"/>
      <c r="J283" s="371"/>
      <c r="K283" s="163"/>
      <c r="L283" s="163"/>
      <c r="M283" s="163"/>
      <c r="N283" s="163"/>
      <c r="O283" s="37"/>
      <c r="P283" s="161"/>
      <c r="Q283" s="37"/>
      <c r="R283" s="37"/>
      <c r="S283" s="37"/>
      <c r="T283" s="37"/>
      <c r="U283" s="163"/>
      <c r="V283" s="163"/>
      <c r="W283" s="163"/>
      <c r="X283" s="431"/>
      <c r="Y283" s="163"/>
      <c r="Z283" s="163"/>
      <c r="AA283" s="163"/>
    </row>
    <row r="284" spans="1:27" s="92" customFormat="1" ht="13.8" x14ac:dyDescent="0.25">
      <c r="A284" s="16"/>
      <c r="B284" s="16"/>
      <c r="C284" s="29"/>
      <c r="D284" s="16"/>
      <c r="E284" s="30"/>
      <c r="F284" s="321"/>
      <c r="G284" s="45"/>
      <c r="H284" s="103"/>
      <c r="I284" s="399"/>
      <c r="J284" s="371"/>
      <c r="K284" s="163"/>
      <c r="L284" s="163"/>
      <c r="M284" s="163"/>
      <c r="N284" s="163"/>
      <c r="O284" s="37"/>
      <c r="P284" s="161"/>
      <c r="Q284" s="37"/>
      <c r="R284" s="37"/>
      <c r="S284" s="37"/>
      <c r="T284" s="37"/>
      <c r="U284" s="163"/>
      <c r="V284" s="163"/>
      <c r="W284" s="163"/>
      <c r="X284" s="431"/>
      <c r="Y284" s="163"/>
      <c r="Z284" s="163"/>
      <c r="AA284" s="163"/>
    </row>
    <row r="285" spans="1:27" s="92" customFormat="1" ht="13.8" x14ac:dyDescent="0.25">
      <c r="A285" s="16"/>
      <c r="B285" s="16"/>
      <c r="C285" s="29"/>
      <c r="D285" s="16"/>
      <c r="E285" s="30"/>
      <c r="F285" s="321"/>
      <c r="G285" s="45"/>
      <c r="H285" s="103"/>
      <c r="I285" s="399"/>
      <c r="J285" s="371"/>
      <c r="K285" s="163"/>
      <c r="L285" s="163"/>
      <c r="M285" s="163"/>
      <c r="N285" s="163"/>
      <c r="O285" s="37"/>
      <c r="P285" s="161"/>
      <c r="Q285" s="37"/>
      <c r="R285" s="37"/>
      <c r="S285" s="37"/>
      <c r="T285" s="37"/>
      <c r="U285" s="163"/>
      <c r="V285" s="163"/>
      <c r="W285" s="163"/>
      <c r="X285" s="431"/>
      <c r="Y285" s="163"/>
      <c r="Z285" s="163"/>
      <c r="AA285" s="163"/>
    </row>
    <row r="286" spans="1:27" s="92" customFormat="1" ht="13.8" x14ac:dyDescent="0.25">
      <c r="A286" s="16"/>
      <c r="B286" s="16"/>
      <c r="C286" s="29"/>
      <c r="D286" s="16"/>
      <c r="E286" s="30"/>
      <c r="F286" s="321"/>
      <c r="G286" s="45"/>
      <c r="H286" s="103"/>
      <c r="I286" s="399"/>
      <c r="J286" s="371"/>
      <c r="K286" s="163"/>
      <c r="L286" s="163"/>
      <c r="M286" s="163"/>
      <c r="N286" s="163"/>
      <c r="O286" s="37"/>
      <c r="P286" s="161"/>
      <c r="Q286" s="37"/>
      <c r="R286" s="37"/>
      <c r="S286" s="37"/>
      <c r="T286" s="37"/>
      <c r="U286" s="163"/>
      <c r="V286" s="163"/>
      <c r="W286" s="163"/>
      <c r="X286" s="431"/>
      <c r="Y286" s="163"/>
      <c r="Z286" s="163"/>
      <c r="AA286" s="163"/>
    </row>
    <row r="287" spans="1:27" s="92" customFormat="1" ht="13.8" x14ac:dyDescent="0.25">
      <c r="A287" s="16"/>
      <c r="B287" s="16"/>
      <c r="C287" s="29"/>
      <c r="D287" s="16"/>
      <c r="E287" s="30"/>
      <c r="F287" s="321"/>
      <c r="G287" s="45"/>
      <c r="H287" s="103"/>
      <c r="I287" s="399"/>
      <c r="J287" s="371"/>
      <c r="K287" s="163"/>
      <c r="L287" s="163"/>
      <c r="M287" s="163"/>
      <c r="N287" s="163"/>
      <c r="O287" s="37"/>
      <c r="P287" s="161"/>
      <c r="Q287" s="37"/>
      <c r="R287" s="37"/>
      <c r="S287" s="37"/>
      <c r="T287" s="37"/>
      <c r="U287" s="163"/>
      <c r="V287" s="163"/>
      <c r="W287" s="163"/>
      <c r="X287" s="431"/>
      <c r="Y287" s="163"/>
      <c r="Z287" s="163"/>
      <c r="AA287" s="163"/>
    </row>
    <row r="288" spans="1:27" s="92" customFormat="1" ht="13.8" x14ac:dyDescent="0.25">
      <c r="A288" s="16"/>
      <c r="B288" s="16"/>
      <c r="C288" s="29"/>
      <c r="D288" s="16"/>
      <c r="E288" s="30"/>
      <c r="F288" s="321"/>
      <c r="G288" s="45"/>
      <c r="H288" s="103"/>
      <c r="I288" s="399"/>
      <c r="J288" s="371"/>
      <c r="K288" s="163"/>
      <c r="L288" s="163"/>
      <c r="M288" s="163"/>
      <c r="N288" s="163"/>
      <c r="O288" s="37"/>
      <c r="P288" s="161"/>
      <c r="Q288" s="37"/>
      <c r="R288" s="37"/>
      <c r="S288" s="37"/>
      <c r="T288" s="37"/>
      <c r="U288" s="163"/>
      <c r="V288" s="163"/>
      <c r="W288" s="163"/>
      <c r="X288" s="431"/>
      <c r="Y288" s="163"/>
      <c r="Z288" s="163"/>
      <c r="AA288" s="163"/>
    </row>
    <row r="289" spans="1:27" s="92" customFormat="1" ht="13.8" x14ac:dyDescent="0.25">
      <c r="A289" s="16"/>
      <c r="B289" s="16"/>
      <c r="C289" s="29"/>
      <c r="D289" s="16"/>
      <c r="E289" s="30"/>
      <c r="F289" s="321"/>
      <c r="G289" s="45"/>
      <c r="H289" s="103"/>
      <c r="I289" s="399"/>
      <c r="J289" s="371"/>
      <c r="K289" s="163"/>
      <c r="L289" s="163"/>
      <c r="M289" s="163"/>
      <c r="N289" s="163"/>
      <c r="O289" s="37"/>
      <c r="P289" s="161"/>
      <c r="Q289" s="37"/>
      <c r="R289" s="37"/>
      <c r="S289" s="37"/>
      <c r="T289" s="37"/>
      <c r="U289" s="163"/>
      <c r="V289" s="163"/>
      <c r="W289" s="163"/>
      <c r="X289" s="431"/>
      <c r="Y289" s="163"/>
      <c r="Z289" s="163"/>
      <c r="AA289" s="163"/>
    </row>
    <row r="290" spans="1:27" s="92" customFormat="1" ht="13.8" x14ac:dyDescent="0.25">
      <c r="A290" s="16"/>
      <c r="B290" s="16"/>
      <c r="C290" s="29"/>
      <c r="D290" s="16"/>
      <c r="E290" s="30"/>
      <c r="F290" s="321"/>
      <c r="G290" s="45"/>
      <c r="H290" s="103"/>
      <c r="I290" s="399"/>
      <c r="J290" s="371"/>
      <c r="K290" s="163"/>
      <c r="L290" s="163"/>
      <c r="M290" s="163"/>
      <c r="N290" s="163"/>
      <c r="O290" s="37"/>
      <c r="P290" s="161"/>
      <c r="Q290" s="37"/>
      <c r="R290" s="37"/>
      <c r="S290" s="37"/>
      <c r="T290" s="37"/>
      <c r="U290" s="163"/>
      <c r="V290" s="163"/>
      <c r="W290" s="163"/>
      <c r="X290" s="431"/>
      <c r="Y290" s="163"/>
      <c r="Z290" s="163"/>
      <c r="AA290" s="163"/>
    </row>
    <row r="291" spans="1:27" s="92" customFormat="1" ht="13.8" x14ac:dyDescent="0.25">
      <c r="A291" s="16"/>
      <c r="B291" s="16"/>
      <c r="C291" s="29"/>
      <c r="D291" s="16"/>
      <c r="E291" s="30"/>
      <c r="F291" s="321"/>
      <c r="G291" s="45"/>
      <c r="H291" s="103"/>
      <c r="I291" s="399"/>
      <c r="J291" s="371"/>
      <c r="K291" s="163"/>
      <c r="L291" s="163"/>
      <c r="M291" s="163"/>
      <c r="N291" s="163"/>
      <c r="O291" s="37"/>
      <c r="P291" s="161"/>
      <c r="Q291" s="37"/>
      <c r="R291" s="37"/>
      <c r="S291" s="37"/>
      <c r="T291" s="37"/>
      <c r="U291" s="163"/>
      <c r="V291" s="163"/>
      <c r="W291" s="163"/>
      <c r="X291" s="431"/>
      <c r="Y291" s="163"/>
      <c r="Z291" s="163"/>
      <c r="AA291" s="163"/>
    </row>
    <row r="292" spans="1:27" s="92" customFormat="1" ht="13.8" x14ac:dyDescent="0.25">
      <c r="A292" s="16"/>
      <c r="B292" s="16"/>
      <c r="C292" s="29"/>
      <c r="D292" s="16"/>
      <c r="E292" s="30"/>
      <c r="F292" s="321"/>
      <c r="G292" s="45"/>
      <c r="H292" s="103"/>
      <c r="I292" s="399"/>
      <c r="J292" s="371"/>
      <c r="K292" s="163"/>
      <c r="L292" s="163"/>
      <c r="M292" s="163"/>
      <c r="N292" s="163"/>
      <c r="O292" s="37"/>
      <c r="P292" s="161"/>
      <c r="Q292" s="37"/>
      <c r="R292" s="37"/>
      <c r="S292" s="37"/>
      <c r="T292" s="37"/>
      <c r="U292" s="163"/>
      <c r="V292" s="163"/>
      <c r="W292" s="163"/>
      <c r="X292" s="431"/>
      <c r="Y292" s="163"/>
      <c r="Z292" s="163"/>
      <c r="AA292" s="163"/>
    </row>
    <row r="293" spans="1:27" s="92" customFormat="1" ht="13.8" x14ac:dyDescent="0.25">
      <c r="A293" s="16"/>
      <c r="B293" s="16"/>
      <c r="C293" s="29"/>
      <c r="D293" s="16"/>
      <c r="E293" s="30"/>
      <c r="F293" s="321"/>
      <c r="G293" s="45"/>
      <c r="H293" s="103"/>
      <c r="I293" s="399"/>
      <c r="J293" s="371"/>
      <c r="K293" s="163"/>
      <c r="L293" s="163"/>
      <c r="M293" s="163"/>
      <c r="N293" s="163"/>
      <c r="O293" s="37"/>
      <c r="P293" s="161"/>
      <c r="Q293" s="37"/>
      <c r="R293" s="37"/>
      <c r="S293" s="37"/>
      <c r="T293" s="37"/>
      <c r="U293" s="163"/>
      <c r="V293" s="163"/>
      <c r="W293" s="163"/>
      <c r="X293" s="431"/>
      <c r="Y293" s="163"/>
      <c r="Z293" s="163"/>
      <c r="AA293" s="163"/>
    </row>
    <row r="294" spans="1:27" s="92" customFormat="1" ht="13.8" x14ac:dyDescent="0.25">
      <c r="A294" s="16"/>
      <c r="B294" s="16"/>
      <c r="C294" s="29"/>
      <c r="D294" s="16"/>
      <c r="E294" s="30"/>
      <c r="F294" s="321"/>
      <c r="G294" s="45"/>
      <c r="H294" s="103"/>
      <c r="I294" s="399"/>
      <c r="J294" s="371"/>
      <c r="K294" s="163"/>
      <c r="L294" s="163"/>
      <c r="M294" s="163"/>
      <c r="N294" s="163"/>
      <c r="O294" s="37"/>
      <c r="P294" s="161"/>
      <c r="Q294" s="37"/>
      <c r="R294" s="37"/>
      <c r="S294" s="37"/>
      <c r="T294" s="37"/>
      <c r="U294" s="163"/>
      <c r="V294" s="163"/>
      <c r="W294" s="163"/>
      <c r="X294" s="431"/>
      <c r="Y294" s="163"/>
      <c r="Z294" s="163"/>
      <c r="AA294" s="163"/>
    </row>
    <row r="295" spans="1:27" s="92" customFormat="1" ht="13.8" x14ac:dyDescent="0.25">
      <c r="A295" s="16"/>
      <c r="B295" s="16"/>
      <c r="C295" s="29"/>
      <c r="D295" s="16"/>
      <c r="E295" s="30"/>
      <c r="F295" s="321"/>
      <c r="G295" s="45"/>
      <c r="H295" s="103"/>
      <c r="I295" s="399"/>
      <c r="J295" s="371"/>
      <c r="K295" s="163"/>
      <c r="L295" s="163"/>
      <c r="M295" s="163"/>
      <c r="N295" s="163"/>
      <c r="O295" s="37"/>
      <c r="P295" s="161"/>
      <c r="Q295" s="37"/>
      <c r="R295" s="37"/>
      <c r="S295" s="37"/>
      <c r="T295" s="37"/>
      <c r="U295" s="163"/>
      <c r="V295" s="163"/>
      <c r="W295" s="163"/>
      <c r="X295" s="431"/>
      <c r="Y295" s="163"/>
      <c r="Z295" s="163"/>
      <c r="AA295" s="163"/>
    </row>
    <row r="296" spans="1:27" s="92" customFormat="1" ht="13.8" x14ac:dyDescent="0.25">
      <c r="A296" s="16"/>
      <c r="B296" s="16"/>
      <c r="C296" s="29"/>
      <c r="D296" s="16"/>
      <c r="E296" s="30"/>
      <c r="F296" s="321"/>
      <c r="G296" s="45"/>
      <c r="H296" s="103"/>
      <c r="I296" s="399"/>
      <c r="J296" s="371"/>
      <c r="K296" s="163"/>
      <c r="L296" s="163"/>
      <c r="M296" s="163"/>
      <c r="N296" s="163"/>
      <c r="O296" s="37"/>
      <c r="P296" s="161"/>
      <c r="Q296" s="37"/>
      <c r="R296" s="37"/>
      <c r="S296" s="37"/>
      <c r="T296" s="37"/>
      <c r="U296" s="163"/>
      <c r="V296" s="163"/>
      <c r="W296" s="163"/>
      <c r="X296" s="431"/>
      <c r="Y296" s="163"/>
      <c r="Z296" s="163"/>
      <c r="AA296" s="163"/>
    </row>
    <row r="297" spans="1:27" s="92" customFormat="1" ht="13.8" x14ac:dyDescent="0.25">
      <c r="A297" s="16"/>
      <c r="B297" s="16"/>
      <c r="C297" s="29"/>
      <c r="D297" s="16"/>
      <c r="E297" s="30"/>
      <c r="F297" s="321"/>
      <c r="G297" s="45"/>
      <c r="H297" s="103"/>
      <c r="I297" s="399"/>
      <c r="J297" s="371"/>
      <c r="K297" s="163"/>
      <c r="L297" s="163"/>
      <c r="M297" s="163"/>
      <c r="N297" s="163"/>
      <c r="O297" s="37"/>
      <c r="P297" s="161"/>
      <c r="Q297" s="37"/>
      <c r="R297" s="37"/>
      <c r="S297" s="37"/>
      <c r="T297" s="37"/>
      <c r="U297" s="163"/>
      <c r="V297" s="163"/>
      <c r="W297" s="163"/>
      <c r="X297" s="431"/>
      <c r="Y297" s="163"/>
      <c r="Z297" s="163"/>
      <c r="AA297" s="163"/>
    </row>
    <row r="298" spans="1:27" s="92" customFormat="1" ht="13.8" x14ac:dyDescent="0.25">
      <c r="A298" s="16"/>
      <c r="B298" s="16"/>
      <c r="C298" s="29"/>
      <c r="D298" s="16"/>
      <c r="E298" s="30"/>
      <c r="F298" s="321"/>
      <c r="G298" s="45"/>
      <c r="H298" s="103"/>
      <c r="I298" s="399"/>
      <c r="J298" s="371"/>
      <c r="K298" s="163"/>
      <c r="L298" s="163"/>
      <c r="M298" s="163"/>
      <c r="N298" s="163"/>
      <c r="O298" s="37"/>
      <c r="P298" s="161"/>
      <c r="Q298" s="37"/>
      <c r="R298" s="37"/>
      <c r="S298" s="37"/>
      <c r="T298" s="37"/>
      <c r="U298" s="163"/>
      <c r="V298" s="163"/>
      <c r="W298" s="163"/>
      <c r="X298" s="431"/>
      <c r="Y298" s="163"/>
      <c r="Z298" s="163"/>
      <c r="AA298" s="163"/>
    </row>
    <row r="299" spans="1:27" s="92" customFormat="1" ht="13.8" x14ac:dyDescent="0.25">
      <c r="A299" s="16"/>
      <c r="B299" s="16"/>
      <c r="C299" s="29"/>
      <c r="D299" s="16"/>
      <c r="E299" s="30"/>
      <c r="F299" s="321"/>
      <c r="G299" s="45"/>
      <c r="H299" s="103"/>
      <c r="I299" s="399"/>
      <c r="J299" s="371"/>
      <c r="K299" s="163"/>
      <c r="L299" s="163"/>
      <c r="M299" s="163"/>
      <c r="N299" s="163"/>
      <c r="O299" s="37"/>
      <c r="P299" s="161"/>
      <c r="Q299" s="37"/>
      <c r="R299" s="37"/>
      <c r="S299" s="37"/>
      <c r="T299" s="37"/>
      <c r="U299" s="163"/>
      <c r="V299" s="163"/>
      <c r="W299" s="163"/>
      <c r="X299" s="431"/>
      <c r="Y299" s="163"/>
      <c r="Z299" s="163"/>
      <c r="AA299" s="163"/>
    </row>
    <row r="300" spans="1:27" s="92" customFormat="1" ht="13.8" x14ac:dyDescent="0.25">
      <c r="A300" s="16"/>
      <c r="B300" s="16"/>
      <c r="C300" s="29"/>
      <c r="D300" s="16"/>
      <c r="E300" s="30"/>
      <c r="F300" s="321"/>
      <c r="G300" s="45"/>
      <c r="H300" s="103"/>
      <c r="I300" s="399"/>
      <c r="J300" s="371"/>
      <c r="K300" s="163"/>
      <c r="L300" s="163"/>
      <c r="M300" s="163"/>
      <c r="N300" s="163"/>
      <c r="O300" s="37"/>
      <c r="P300" s="161"/>
      <c r="Q300" s="37"/>
      <c r="R300" s="37"/>
      <c r="S300" s="37"/>
      <c r="T300" s="37"/>
      <c r="U300" s="163"/>
      <c r="V300" s="163"/>
      <c r="W300" s="163"/>
      <c r="X300" s="431"/>
      <c r="Y300" s="163"/>
      <c r="Z300" s="163"/>
      <c r="AA300" s="163"/>
    </row>
    <row r="301" spans="1:27" s="92" customFormat="1" ht="13.8" x14ac:dyDescent="0.25">
      <c r="A301" s="16"/>
      <c r="B301" s="16"/>
      <c r="C301" s="29"/>
      <c r="D301" s="16"/>
      <c r="E301" s="30"/>
      <c r="F301" s="321"/>
      <c r="G301" s="45"/>
      <c r="H301" s="103"/>
      <c r="I301" s="399"/>
      <c r="J301" s="371"/>
      <c r="K301" s="163"/>
      <c r="L301" s="163"/>
      <c r="M301" s="163"/>
      <c r="N301" s="163"/>
      <c r="O301" s="37"/>
      <c r="P301" s="161"/>
      <c r="Q301" s="37"/>
      <c r="R301" s="37"/>
      <c r="S301" s="37"/>
      <c r="T301" s="37"/>
      <c r="U301" s="163"/>
      <c r="V301" s="163"/>
      <c r="W301" s="163"/>
      <c r="X301" s="431"/>
      <c r="Y301" s="163"/>
      <c r="Z301" s="163"/>
      <c r="AA301" s="163"/>
    </row>
    <row r="302" spans="1:27" s="92" customFormat="1" ht="13.8" x14ac:dyDescent="0.25">
      <c r="A302" s="16"/>
      <c r="B302" s="16"/>
      <c r="C302" s="29"/>
      <c r="D302" s="16"/>
      <c r="E302" s="30"/>
      <c r="F302" s="321"/>
      <c r="G302" s="45"/>
      <c r="H302" s="103"/>
      <c r="I302" s="399"/>
      <c r="J302" s="371"/>
      <c r="K302" s="163"/>
      <c r="L302" s="163"/>
      <c r="M302" s="163"/>
      <c r="N302" s="163"/>
      <c r="O302" s="37"/>
      <c r="P302" s="161"/>
      <c r="Q302" s="37"/>
      <c r="R302" s="37"/>
      <c r="S302" s="37"/>
      <c r="T302" s="37"/>
      <c r="U302" s="163"/>
      <c r="V302" s="163"/>
      <c r="W302" s="163"/>
      <c r="X302" s="431"/>
      <c r="Y302" s="163"/>
      <c r="Z302" s="163"/>
      <c r="AA302" s="163"/>
    </row>
    <row r="303" spans="1:27" s="92" customFormat="1" ht="13.8" x14ac:dyDescent="0.25">
      <c r="A303" s="16"/>
      <c r="B303" s="16"/>
      <c r="C303" s="29"/>
      <c r="D303" s="16"/>
      <c r="E303" s="30"/>
      <c r="F303" s="321"/>
      <c r="G303" s="45"/>
      <c r="H303" s="103"/>
      <c r="I303" s="399"/>
      <c r="J303" s="371"/>
      <c r="K303" s="163"/>
      <c r="L303" s="163"/>
      <c r="M303" s="163"/>
      <c r="N303" s="163"/>
      <c r="O303" s="37"/>
      <c r="P303" s="161"/>
      <c r="Q303" s="37"/>
      <c r="R303" s="37"/>
      <c r="S303" s="37"/>
      <c r="T303" s="37"/>
      <c r="U303" s="163"/>
      <c r="V303" s="163"/>
      <c r="W303" s="163"/>
      <c r="X303" s="431"/>
      <c r="Y303" s="163"/>
      <c r="Z303" s="163"/>
      <c r="AA303" s="163"/>
    </row>
    <row r="304" spans="1:27" s="92" customFormat="1" ht="13.8" x14ac:dyDescent="0.25">
      <c r="A304" s="16"/>
      <c r="B304" s="16"/>
      <c r="C304" s="29"/>
      <c r="D304" s="16"/>
      <c r="E304" s="30"/>
      <c r="F304" s="321"/>
      <c r="G304" s="45"/>
      <c r="H304" s="103"/>
      <c r="I304" s="399"/>
      <c r="J304" s="371"/>
      <c r="K304" s="163"/>
      <c r="L304" s="163"/>
      <c r="M304" s="163"/>
      <c r="N304" s="163"/>
      <c r="O304" s="37"/>
      <c r="P304" s="161"/>
      <c r="Q304" s="37"/>
      <c r="R304" s="37"/>
      <c r="S304" s="37"/>
      <c r="T304" s="37"/>
      <c r="U304" s="163"/>
      <c r="V304" s="163"/>
      <c r="W304" s="163"/>
      <c r="X304" s="431"/>
      <c r="Y304" s="163"/>
      <c r="Z304" s="163"/>
      <c r="AA304" s="163"/>
    </row>
    <row r="305" spans="1:27" s="92" customFormat="1" ht="13.8" x14ac:dyDescent="0.25">
      <c r="A305" s="16"/>
      <c r="B305" s="16"/>
      <c r="C305" s="29"/>
      <c r="D305" s="16"/>
      <c r="E305" s="30"/>
      <c r="F305" s="321"/>
      <c r="G305" s="45"/>
      <c r="H305" s="103"/>
      <c r="I305" s="399"/>
      <c r="J305" s="371"/>
      <c r="K305" s="163"/>
      <c r="L305" s="163"/>
      <c r="M305" s="163"/>
      <c r="N305" s="163"/>
      <c r="O305" s="37"/>
      <c r="P305" s="161"/>
      <c r="Q305" s="37"/>
      <c r="R305" s="37"/>
      <c r="S305" s="37"/>
      <c r="T305" s="37"/>
      <c r="U305" s="163"/>
      <c r="V305" s="163"/>
      <c r="W305" s="163"/>
      <c r="X305" s="431"/>
      <c r="Y305" s="163"/>
      <c r="Z305" s="163"/>
      <c r="AA305" s="163"/>
    </row>
    <row r="306" spans="1:27" s="92" customFormat="1" ht="13.8" x14ac:dyDescent="0.25">
      <c r="A306" s="16"/>
      <c r="B306" s="16"/>
      <c r="C306" s="29"/>
      <c r="D306" s="16"/>
      <c r="E306" s="30"/>
      <c r="F306" s="321"/>
      <c r="G306" s="45"/>
      <c r="H306" s="103"/>
      <c r="I306" s="399"/>
      <c r="J306" s="371"/>
      <c r="K306" s="163"/>
      <c r="L306" s="163"/>
      <c r="M306" s="163"/>
      <c r="N306" s="163"/>
      <c r="O306" s="37"/>
      <c r="P306" s="161"/>
      <c r="Q306" s="37"/>
      <c r="R306" s="37"/>
      <c r="S306" s="37"/>
      <c r="T306" s="37"/>
      <c r="U306" s="163"/>
      <c r="V306" s="163"/>
      <c r="W306" s="163"/>
      <c r="X306" s="431"/>
      <c r="Y306" s="163"/>
      <c r="Z306" s="163"/>
      <c r="AA306" s="163"/>
    </row>
    <row r="307" spans="1:27" s="92" customFormat="1" ht="13.8" x14ac:dyDescent="0.25">
      <c r="A307" s="16"/>
      <c r="B307" s="16"/>
      <c r="C307" s="29"/>
      <c r="D307" s="16"/>
      <c r="E307" s="30"/>
      <c r="F307" s="321"/>
      <c r="G307" s="45"/>
      <c r="H307" s="103"/>
      <c r="I307" s="399"/>
      <c r="J307" s="371"/>
      <c r="K307" s="163"/>
      <c r="L307" s="163"/>
      <c r="M307" s="163"/>
      <c r="N307" s="163"/>
      <c r="O307" s="37"/>
      <c r="P307" s="161"/>
      <c r="Q307" s="37"/>
      <c r="R307" s="37"/>
      <c r="S307" s="37"/>
      <c r="T307" s="37"/>
      <c r="U307" s="163"/>
      <c r="V307" s="163"/>
      <c r="W307" s="163"/>
      <c r="X307" s="431"/>
      <c r="Y307" s="163"/>
      <c r="Z307" s="163"/>
      <c r="AA307" s="163"/>
    </row>
    <row r="308" spans="1:27" s="92" customFormat="1" ht="13.8" x14ac:dyDescent="0.25">
      <c r="A308" s="16"/>
      <c r="B308" s="16"/>
      <c r="C308" s="29"/>
      <c r="D308" s="16"/>
      <c r="E308" s="30"/>
      <c r="F308" s="321"/>
      <c r="G308" s="45"/>
      <c r="H308" s="103"/>
      <c r="I308" s="399"/>
      <c r="J308" s="371"/>
      <c r="K308" s="163"/>
      <c r="L308" s="163"/>
      <c r="M308" s="163"/>
      <c r="N308" s="163"/>
      <c r="O308" s="37"/>
      <c r="P308" s="161"/>
      <c r="Q308" s="37"/>
      <c r="R308" s="37"/>
      <c r="S308" s="37"/>
      <c r="T308" s="37"/>
      <c r="U308" s="163"/>
      <c r="V308" s="163"/>
      <c r="W308" s="163"/>
      <c r="X308" s="431"/>
      <c r="Y308" s="163"/>
      <c r="Z308" s="163"/>
      <c r="AA308" s="163"/>
    </row>
    <row r="309" spans="1:27" s="92" customFormat="1" ht="13.8" x14ac:dyDescent="0.25">
      <c r="A309" s="16"/>
      <c r="B309" s="16"/>
      <c r="C309" s="29"/>
      <c r="D309" s="16"/>
      <c r="E309" s="30"/>
      <c r="F309" s="321"/>
      <c r="G309" s="45"/>
      <c r="H309" s="103"/>
      <c r="I309" s="399"/>
      <c r="J309" s="371"/>
      <c r="K309" s="163"/>
      <c r="L309" s="163"/>
      <c r="M309" s="163"/>
      <c r="N309" s="163"/>
      <c r="O309" s="37"/>
      <c r="P309" s="161"/>
      <c r="Q309" s="37"/>
      <c r="R309" s="37"/>
      <c r="S309" s="37"/>
      <c r="T309" s="37"/>
      <c r="U309" s="163"/>
      <c r="V309" s="163"/>
      <c r="W309" s="163"/>
      <c r="X309" s="431"/>
      <c r="Y309" s="163"/>
      <c r="Z309" s="163"/>
      <c r="AA309" s="163"/>
    </row>
    <row r="310" spans="1:27" s="92" customFormat="1" ht="13.8" x14ac:dyDescent="0.25">
      <c r="A310" s="16"/>
      <c r="B310" s="16"/>
      <c r="C310" s="29"/>
      <c r="D310" s="16"/>
      <c r="E310" s="30"/>
      <c r="F310" s="321"/>
      <c r="G310" s="45"/>
      <c r="H310" s="103"/>
      <c r="I310" s="399"/>
      <c r="J310" s="371"/>
      <c r="K310" s="163"/>
      <c r="L310" s="163"/>
      <c r="M310" s="163"/>
      <c r="N310" s="163"/>
      <c r="O310" s="37"/>
      <c r="P310" s="161"/>
      <c r="Q310" s="37"/>
      <c r="R310" s="37"/>
      <c r="S310" s="37"/>
      <c r="T310" s="37"/>
      <c r="U310" s="163"/>
      <c r="V310" s="163"/>
      <c r="W310" s="163"/>
      <c r="X310" s="431"/>
      <c r="Y310" s="163"/>
      <c r="Z310" s="163"/>
      <c r="AA310" s="163"/>
    </row>
    <row r="311" spans="1:27" s="92" customFormat="1" ht="13.8" x14ac:dyDescent="0.25">
      <c r="A311" s="16"/>
      <c r="B311" s="16"/>
      <c r="C311" s="29"/>
      <c r="D311" s="16"/>
      <c r="E311" s="30"/>
      <c r="F311" s="321"/>
      <c r="G311" s="45"/>
      <c r="H311" s="103"/>
      <c r="I311" s="399"/>
      <c r="J311" s="371"/>
      <c r="K311" s="163"/>
      <c r="L311" s="163"/>
      <c r="M311" s="163"/>
      <c r="N311" s="163"/>
      <c r="O311" s="37"/>
      <c r="P311" s="161"/>
      <c r="Q311" s="37"/>
      <c r="R311" s="37"/>
      <c r="S311" s="37"/>
      <c r="T311" s="37"/>
      <c r="U311" s="163"/>
      <c r="V311" s="163"/>
      <c r="W311" s="163"/>
      <c r="X311" s="431"/>
      <c r="Y311" s="163"/>
      <c r="Z311" s="163"/>
      <c r="AA311" s="163"/>
    </row>
    <row r="312" spans="1:27" s="92" customFormat="1" ht="13.8" x14ac:dyDescent="0.25">
      <c r="A312" s="16"/>
      <c r="B312" s="16"/>
      <c r="C312" s="29"/>
      <c r="D312" s="16"/>
      <c r="E312" s="30"/>
      <c r="F312" s="321"/>
      <c r="G312" s="45"/>
      <c r="H312" s="103"/>
      <c r="I312" s="399"/>
      <c r="J312" s="371"/>
      <c r="K312" s="163"/>
      <c r="L312" s="163"/>
      <c r="M312" s="163"/>
      <c r="N312" s="163"/>
      <c r="O312" s="37"/>
      <c r="P312" s="161"/>
      <c r="Q312" s="37"/>
      <c r="R312" s="37"/>
      <c r="S312" s="37"/>
      <c r="T312" s="37"/>
      <c r="U312" s="163"/>
      <c r="V312" s="163"/>
      <c r="W312" s="163"/>
      <c r="X312" s="431"/>
      <c r="Y312" s="163"/>
      <c r="Z312" s="163"/>
      <c r="AA312" s="163"/>
    </row>
    <row r="313" spans="1:27" s="92" customFormat="1" ht="13.8" x14ac:dyDescent="0.25">
      <c r="A313" s="16"/>
      <c r="B313" s="16"/>
      <c r="C313" s="29"/>
      <c r="D313" s="16"/>
      <c r="E313" s="30"/>
      <c r="F313" s="321"/>
      <c r="G313" s="45"/>
      <c r="H313" s="103"/>
      <c r="I313" s="399"/>
      <c r="J313" s="371"/>
      <c r="K313" s="163"/>
      <c r="L313" s="163"/>
      <c r="M313" s="163"/>
      <c r="N313" s="163"/>
      <c r="O313" s="37"/>
      <c r="P313" s="161"/>
      <c r="Q313" s="37"/>
      <c r="R313" s="37"/>
      <c r="S313" s="37"/>
      <c r="T313" s="37"/>
      <c r="U313" s="163"/>
      <c r="V313" s="163"/>
      <c r="W313" s="163"/>
      <c r="X313" s="431"/>
      <c r="Y313" s="163"/>
      <c r="Z313" s="163"/>
      <c r="AA313" s="163"/>
    </row>
    <row r="314" spans="1:27" s="92" customFormat="1" ht="13.8" x14ac:dyDescent="0.25">
      <c r="A314" s="16"/>
      <c r="B314" s="16"/>
      <c r="C314" s="29"/>
      <c r="D314" s="16"/>
      <c r="E314" s="30"/>
      <c r="F314" s="321"/>
      <c r="G314" s="45"/>
      <c r="H314" s="103"/>
      <c r="I314" s="399"/>
      <c r="J314" s="371"/>
      <c r="K314" s="163"/>
      <c r="L314" s="163"/>
      <c r="M314" s="163"/>
      <c r="N314" s="163"/>
      <c r="O314" s="37"/>
      <c r="P314" s="161"/>
      <c r="Q314" s="37"/>
      <c r="R314" s="37"/>
      <c r="S314" s="37"/>
      <c r="T314" s="37"/>
      <c r="U314" s="163"/>
      <c r="V314" s="163"/>
      <c r="W314" s="163"/>
      <c r="X314" s="431"/>
      <c r="Y314" s="163"/>
      <c r="Z314" s="163"/>
      <c r="AA314" s="163"/>
    </row>
    <row r="315" spans="1:27" s="92" customFormat="1" ht="13.8" x14ac:dyDescent="0.25">
      <c r="A315" s="16"/>
      <c r="B315" s="16"/>
      <c r="C315" s="29"/>
      <c r="D315" s="16"/>
      <c r="E315" s="30"/>
      <c r="F315" s="321"/>
      <c r="G315" s="45"/>
      <c r="H315" s="103"/>
      <c r="I315" s="399"/>
      <c r="J315" s="371"/>
      <c r="K315" s="163"/>
      <c r="L315" s="163"/>
      <c r="M315" s="163"/>
      <c r="N315" s="163"/>
      <c r="O315" s="37"/>
      <c r="P315" s="161"/>
      <c r="Q315" s="37"/>
      <c r="R315" s="37"/>
      <c r="S315" s="37"/>
      <c r="T315" s="37"/>
      <c r="U315" s="163"/>
      <c r="V315" s="163"/>
      <c r="W315" s="163"/>
      <c r="X315" s="431"/>
      <c r="Y315" s="163"/>
      <c r="Z315" s="163"/>
      <c r="AA315" s="163"/>
    </row>
    <row r="316" spans="1:27" s="92" customFormat="1" ht="13.8" x14ac:dyDescent="0.25">
      <c r="A316" s="16"/>
      <c r="B316" s="16"/>
      <c r="C316" s="29"/>
      <c r="D316" s="16"/>
      <c r="E316" s="30"/>
      <c r="F316" s="321"/>
      <c r="G316" s="45"/>
      <c r="H316" s="103"/>
      <c r="I316" s="399"/>
      <c r="J316" s="371"/>
      <c r="K316" s="163"/>
      <c r="L316" s="163"/>
      <c r="M316" s="163"/>
      <c r="N316" s="163"/>
      <c r="O316" s="37"/>
      <c r="P316" s="161"/>
      <c r="Q316" s="37"/>
      <c r="R316" s="37"/>
      <c r="S316" s="37"/>
      <c r="T316" s="37"/>
      <c r="U316" s="163"/>
      <c r="V316" s="163"/>
      <c r="W316" s="163"/>
      <c r="X316" s="431"/>
      <c r="Y316" s="163"/>
      <c r="Z316" s="163"/>
      <c r="AA316" s="163"/>
    </row>
    <row r="317" spans="1:27" s="92" customFormat="1" ht="13.8" x14ac:dyDescent="0.25">
      <c r="A317" s="16"/>
      <c r="B317" s="16"/>
      <c r="C317" s="29"/>
      <c r="D317" s="16"/>
      <c r="E317" s="30"/>
      <c r="F317" s="321"/>
      <c r="G317" s="45"/>
      <c r="H317" s="103"/>
      <c r="I317" s="399"/>
      <c r="J317" s="371"/>
      <c r="K317" s="163"/>
      <c r="L317" s="163"/>
      <c r="M317" s="163"/>
      <c r="N317" s="163"/>
      <c r="O317" s="37"/>
      <c r="P317" s="161"/>
      <c r="Q317" s="37"/>
      <c r="R317" s="37"/>
      <c r="S317" s="37"/>
      <c r="T317" s="37"/>
      <c r="U317" s="163"/>
      <c r="V317" s="163"/>
      <c r="W317" s="163"/>
      <c r="X317" s="431"/>
      <c r="Y317" s="163"/>
      <c r="Z317" s="163"/>
      <c r="AA317" s="163"/>
    </row>
    <row r="318" spans="1:27" s="92" customFormat="1" ht="13.8" x14ac:dyDescent="0.25">
      <c r="A318" s="16"/>
      <c r="B318" s="16"/>
      <c r="C318" s="29"/>
      <c r="D318" s="16"/>
      <c r="E318" s="30"/>
      <c r="F318" s="321"/>
      <c r="G318" s="45"/>
      <c r="H318" s="103"/>
      <c r="I318" s="399"/>
      <c r="J318" s="371"/>
      <c r="K318" s="163"/>
      <c r="L318" s="163"/>
      <c r="M318" s="163"/>
      <c r="N318" s="163"/>
      <c r="O318" s="37"/>
      <c r="P318" s="161"/>
      <c r="Q318" s="37"/>
      <c r="R318" s="37"/>
      <c r="S318" s="37"/>
      <c r="T318" s="37"/>
      <c r="U318" s="163"/>
      <c r="V318" s="163"/>
      <c r="W318" s="163"/>
      <c r="X318" s="431"/>
      <c r="Y318" s="163"/>
      <c r="Z318" s="163"/>
      <c r="AA318" s="163"/>
    </row>
    <row r="319" spans="1:27" s="92" customFormat="1" ht="13.8" x14ac:dyDescent="0.25">
      <c r="A319" s="16"/>
      <c r="B319" s="16"/>
      <c r="C319" s="29"/>
      <c r="D319" s="16"/>
      <c r="E319" s="30"/>
      <c r="F319" s="321"/>
      <c r="G319" s="45"/>
      <c r="H319" s="103"/>
      <c r="I319" s="399"/>
      <c r="J319" s="371"/>
      <c r="K319" s="163"/>
      <c r="L319" s="163"/>
      <c r="M319" s="163"/>
      <c r="N319" s="163"/>
      <c r="O319" s="37"/>
      <c r="P319" s="161"/>
      <c r="Q319" s="37"/>
      <c r="R319" s="37"/>
      <c r="S319" s="37"/>
      <c r="T319" s="37"/>
      <c r="U319" s="163"/>
      <c r="V319" s="163"/>
      <c r="W319" s="163"/>
      <c r="X319" s="431"/>
      <c r="Y319" s="163"/>
      <c r="Z319" s="163"/>
      <c r="AA319" s="163"/>
    </row>
    <row r="320" spans="1:27" s="92" customFormat="1" ht="13.8" x14ac:dyDescent="0.25">
      <c r="A320" s="16"/>
      <c r="B320" s="16"/>
      <c r="C320" s="29"/>
      <c r="D320" s="16"/>
      <c r="E320" s="30"/>
      <c r="F320" s="321"/>
      <c r="G320" s="45"/>
      <c r="H320" s="103"/>
      <c r="I320" s="399"/>
      <c r="J320" s="371"/>
      <c r="K320" s="163"/>
      <c r="L320" s="163"/>
      <c r="M320" s="163"/>
      <c r="N320" s="163"/>
      <c r="O320" s="37"/>
      <c r="P320" s="161"/>
      <c r="Q320" s="37"/>
      <c r="R320" s="37"/>
      <c r="S320" s="37"/>
      <c r="T320" s="37"/>
      <c r="U320" s="163"/>
      <c r="V320" s="163"/>
      <c r="W320" s="163"/>
      <c r="X320" s="431"/>
      <c r="Y320" s="163"/>
      <c r="Z320" s="163"/>
      <c r="AA320" s="163"/>
    </row>
    <row r="321" spans="1:27" s="92" customFormat="1" ht="13.8" x14ac:dyDescent="0.25">
      <c r="A321" s="16"/>
      <c r="B321" s="16"/>
      <c r="C321" s="29"/>
      <c r="D321" s="16"/>
      <c r="E321" s="30"/>
      <c r="F321" s="321"/>
      <c r="G321" s="45"/>
      <c r="H321" s="103"/>
      <c r="I321" s="399"/>
      <c r="J321" s="371"/>
      <c r="K321" s="163"/>
      <c r="L321" s="163"/>
      <c r="M321" s="163"/>
      <c r="N321" s="163"/>
      <c r="O321" s="37"/>
      <c r="P321" s="161"/>
      <c r="Q321" s="37"/>
      <c r="R321" s="37"/>
      <c r="S321" s="37"/>
      <c r="T321" s="37"/>
      <c r="U321" s="163"/>
      <c r="V321" s="163"/>
      <c r="W321" s="163"/>
      <c r="X321" s="431"/>
      <c r="Y321" s="163"/>
      <c r="Z321" s="163"/>
      <c r="AA321" s="163"/>
    </row>
    <row r="322" spans="1:27" s="92" customFormat="1" ht="13.8" x14ac:dyDescent="0.25">
      <c r="A322" s="16"/>
      <c r="B322" s="16"/>
      <c r="C322" s="29"/>
      <c r="D322" s="16"/>
      <c r="E322" s="30"/>
      <c r="F322" s="321"/>
      <c r="G322" s="45"/>
      <c r="H322" s="103"/>
      <c r="I322" s="399"/>
      <c r="J322" s="371"/>
      <c r="K322" s="163"/>
      <c r="L322" s="163"/>
      <c r="M322" s="163"/>
      <c r="N322" s="163"/>
      <c r="O322" s="37"/>
      <c r="P322" s="161"/>
      <c r="Q322" s="37"/>
      <c r="R322" s="37"/>
      <c r="S322" s="37"/>
      <c r="T322" s="37"/>
      <c r="U322" s="163"/>
      <c r="V322" s="163"/>
      <c r="W322" s="163"/>
      <c r="X322" s="431"/>
      <c r="Y322" s="163"/>
      <c r="Z322" s="163"/>
      <c r="AA322" s="163"/>
    </row>
    <row r="323" spans="1:27" s="92" customFormat="1" ht="13.8" x14ac:dyDescent="0.25">
      <c r="A323" s="16"/>
      <c r="B323" s="16"/>
      <c r="C323" s="29"/>
      <c r="D323" s="16"/>
      <c r="E323" s="30"/>
      <c r="F323" s="321"/>
      <c r="G323" s="45"/>
      <c r="H323" s="103"/>
      <c r="I323" s="399"/>
      <c r="J323" s="371"/>
      <c r="K323" s="163"/>
      <c r="L323" s="163"/>
      <c r="M323" s="163"/>
      <c r="N323" s="163"/>
      <c r="O323" s="37"/>
      <c r="P323" s="161"/>
      <c r="Q323" s="37"/>
      <c r="R323" s="37"/>
      <c r="S323" s="37"/>
      <c r="T323" s="37"/>
      <c r="U323" s="163"/>
      <c r="V323" s="163"/>
      <c r="W323" s="163"/>
      <c r="X323" s="431"/>
      <c r="Y323" s="163"/>
      <c r="Z323" s="163"/>
      <c r="AA323" s="163"/>
    </row>
    <row r="324" spans="1:27" s="92" customFormat="1" ht="13.8" x14ac:dyDescent="0.25">
      <c r="A324" s="16"/>
      <c r="B324" s="16"/>
      <c r="C324" s="29"/>
      <c r="D324" s="16"/>
      <c r="E324" s="30"/>
      <c r="F324" s="321"/>
      <c r="G324" s="45"/>
      <c r="H324" s="103"/>
      <c r="I324" s="399"/>
      <c r="J324" s="371"/>
      <c r="K324" s="163"/>
      <c r="L324" s="163"/>
      <c r="M324" s="163"/>
      <c r="N324" s="163"/>
      <c r="O324" s="37"/>
      <c r="P324" s="161"/>
      <c r="Q324" s="37"/>
      <c r="R324" s="37"/>
      <c r="S324" s="37"/>
      <c r="T324" s="37"/>
      <c r="U324" s="163"/>
      <c r="V324" s="163"/>
      <c r="W324" s="163"/>
      <c r="X324" s="431"/>
      <c r="Y324" s="163"/>
      <c r="Z324" s="163"/>
      <c r="AA324" s="163"/>
    </row>
    <row r="325" spans="1:27" s="92" customFormat="1" ht="13.8" x14ac:dyDescent="0.25">
      <c r="A325" s="16"/>
      <c r="B325" s="16"/>
      <c r="C325" s="29"/>
      <c r="D325" s="16"/>
      <c r="E325" s="30"/>
      <c r="F325" s="321"/>
      <c r="G325" s="45"/>
      <c r="H325" s="103"/>
      <c r="I325" s="399"/>
      <c r="J325" s="371"/>
      <c r="K325" s="163"/>
      <c r="L325" s="163"/>
      <c r="M325" s="163"/>
      <c r="N325" s="163"/>
      <c r="O325" s="37"/>
      <c r="P325" s="161"/>
      <c r="Q325" s="37"/>
      <c r="R325" s="37"/>
      <c r="S325" s="37"/>
      <c r="T325" s="37"/>
      <c r="U325" s="163"/>
      <c r="V325" s="163"/>
      <c r="W325" s="163"/>
      <c r="X325" s="431"/>
      <c r="Y325" s="163"/>
      <c r="Z325" s="163"/>
      <c r="AA325" s="163"/>
    </row>
    <row r="326" spans="1:27" s="92" customFormat="1" ht="13.8" x14ac:dyDescent="0.25">
      <c r="A326" s="16"/>
      <c r="B326" s="16"/>
      <c r="C326" s="29"/>
      <c r="D326" s="16"/>
      <c r="E326" s="30"/>
      <c r="F326" s="321"/>
      <c r="G326" s="45"/>
      <c r="H326" s="103"/>
      <c r="I326" s="399"/>
      <c r="J326" s="371"/>
      <c r="K326" s="163"/>
      <c r="L326" s="163"/>
      <c r="M326" s="163"/>
      <c r="N326" s="163"/>
      <c r="O326" s="37"/>
      <c r="P326" s="161"/>
      <c r="Q326" s="37"/>
      <c r="R326" s="37"/>
      <c r="S326" s="37"/>
      <c r="T326" s="37"/>
      <c r="U326" s="163"/>
      <c r="V326" s="163"/>
      <c r="W326" s="163"/>
      <c r="X326" s="431"/>
      <c r="Y326" s="163"/>
      <c r="Z326" s="163"/>
      <c r="AA326" s="163"/>
    </row>
    <row r="327" spans="1:27" s="92" customFormat="1" ht="13.8" x14ac:dyDescent="0.25">
      <c r="A327" s="16"/>
      <c r="B327" s="16"/>
      <c r="C327" s="29"/>
      <c r="D327" s="16"/>
      <c r="E327" s="30"/>
      <c r="F327" s="321"/>
      <c r="G327" s="45"/>
      <c r="H327" s="103"/>
      <c r="I327" s="399"/>
      <c r="J327" s="371"/>
      <c r="K327" s="163"/>
      <c r="L327" s="163"/>
      <c r="M327" s="163"/>
      <c r="N327" s="163"/>
      <c r="O327" s="37"/>
      <c r="P327" s="161"/>
      <c r="Q327" s="37"/>
      <c r="R327" s="37"/>
      <c r="S327" s="37"/>
      <c r="T327" s="37"/>
      <c r="U327" s="163"/>
      <c r="V327" s="163"/>
      <c r="W327" s="163"/>
      <c r="X327" s="431"/>
      <c r="Y327" s="163"/>
      <c r="Z327" s="163"/>
      <c r="AA327" s="163"/>
    </row>
    <row r="328" spans="1:27" s="92" customFormat="1" ht="13.8" x14ac:dyDescent="0.25">
      <c r="A328" s="16"/>
      <c r="B328" s="16"/>
      <c r="C328" s="29"/>
      <c r="D328" s="16"/>
      <c r="E328" s="30"/>
      <c r="F328" s="321"/>
      <c r="G328" s="45"/>
      <c r="H328" s="103"/>
      <c r="I328" s="399"/>
      <c r="J328" s="371"/>
      <c r="K328" s="163"/>
      <c r="L328" s="163"/>
      <c r="M328" s="163"/>
      <c r="N328" s="163"/>
      <c r="O328" s="37"/>
      <c r="P328" s="161"/>
      <c r="Q328" s="37"/>
      <c r="R328" s="37"/>
      <c r="S328" s="37"/>
      <c r="T328" s="37"/>
      <c r="U328" s="163"/>
      <c r="V328" s="163"/>
      <c r="W328" s="163"/>
      <c r="X328" s="431"/>
      <c r="Y328" s="163"/>
      <c r="Z328" s="163"/>
      <c r="AA328" s="163"/>
    </row>
    <row r="329" spans="1:27" s="92" customFormat="1" ht="13.8" x14ac:dyDescent="0.25">
      <c r="A329" s="16"/>
      <c r="B329" s="16"/>
      <c r="C329" s="29"/>
      <c r="D329" s="16"/>
      <c r="E329" s="30"/>
      <c r="F329" s="321"/>
      <c r="G329" s="45"/>
      <c r="H329" s="103"/>
      <c r="I329" s="399"/>
      <c r="J329" s="371"/>
      <c r="K329" s="163"/>
      <c r="L329" s="163"/>
      <c r="M329" s="163"/>
      <c r="N329" s="163"/>
      <c r="O329" s="37"/>
      <c r="P329" s="161"/>
      <c r="Q329" s="37"/>
      <c r="R329" s="37"/>
      <c r="S329" s="37"/>
      <c r="T329" s="37"/>
      <c r="U329" s="163"/>
      <c r="V329" s="163"/>
      <c r="W329" s="163"/>
      <c r="X329" s="431"/>
      <c r="Y329" s="163"/>
      <c r="Z329" s="163"/>
      <c r="AA329" s="163"/>
    </row>
    <row r="330" spans="1:27" s="92" customFormat="1" ht="13.8" x14ac:dyDescent="0.25">
      <c r="A330" s="16"/>
      <c r="B330" s="16"/>
      <c r="C330" s="29"/>
      <c r="D330" s="16"/>
      <c r="E330" s="30"/>
      <c r="F330" s="321"/>
      <c r="G330" s="45"/>
      <c r="H330" s="103"/>
      <c r="I330" s="399"/>
      <c r="J330" s="371"/>
      <c r="K330" s="163"/>
      <c r="L330" s="163"/>
      <c r="M330" s="163"/>
      <c r="N330" s="163"/>
      <c r="O330" s="37"/>
      <c r="P330" s="161"/>
      <c r="Q330" s="37"/>
      <c r="R330" s="37"/>
      <c r="S330" s="37"/>
      <c r="T330" s="37"/>
      <c r="U330" s="163"/>
      <c r="V330" s="163"/>
      <c r="W330" s="163"/>
      <c r="X330" s="431"/>
      <c r="Y330" s="163"/>
      <c r="Z330" s="163"/>
      <c r="AA330" s="163"/>
    </row>
    <row r="331" spans="1:27" s="92" customFormat="1" ht="13.8" x14ac:dyDescent="0.25">
      <c r="A331" s="16"/>
      <c r="B331" s="16"/>
      <c r="C331" s="29"/>
      <c r="D331" s="16"/>
      <c r="E331" s="30"/>
      <c r="F331" s="321"/>
      <c r="G331" s="45"/>
      <c r="H331" s="103"/>
      <c r="I331" s="399"/>
      <c r="J331" s="371"/>
      <c r="K331" s="163"/>
      <c r="L331" s="163"/>
      <c r="M331" s="163"/>
      <c r="N331" s="163"/>
      <c r="O331" s="37"/>
      <c r="P331" s="161"/>
      <c r="Q331" s="37"/>
      <c r="R331" s="37"/>
      <c r="S331" s="37"/>
      <c r="T331" s="37"/>
      <c r="U331" s="163"/>
      <c r="V331" s="163"/>
      <c r="W331" s="163"/>
      <c r="X331" s="431"/>
      <c r="Y331" s="163"/>
      <c r="Z331" s="163"/>
      <c r="AA331" s="163"/>
    </row>
    <row r="332" spans="1:27" s="92" customFormat="1" ht="13.8" x14ac:dyDescent="0.25">
      <c r="A332" s="16"/>
      <c r="B332" s="16"/>
      <c r="C332" s="29"/>
      <c r="D332" s="16"/>
      <c r="E332" s="30"/>
      <c r="F332" s="321"/>
      <c r="G332" s="45"/>
      <c r="H332" s="103"/>
      <c r="I332" s="399"/>
      <c r="J332" s="371"/>
      <c r="K332" s="163"/>
      <c r="L332" s="163"/>
      <c r="M332" s="163"/>
      <c r="N332" s="163"/>
      <c r="O332" s="37"/>
      <c r="P332" s="161"/>
      <c r="Q332" s="37"/>
      <c r="R332" s="37"/>
      <c r="S332" s="37"/>
      <c r="T332" s="37"/>
      <c r="U332" s="163"/>
      <c r="V332" s="163"/>
      <c r="W332" s="163"/>
      <c r="X332" s="431"/>
      <c r="Y332" s="163"/>
      <c r="Z332" s="163"/>
      <c r="AA332" s="163"/>
    </row>
    <row r="333" spans="1:27" s="92" customFormat="1" ht="13.8" x14ac:dyDescent="0.25">
      <c r="A333" s="16"/>
      <c r="B333" s="16"/>
      <c r="C333" s="29"/>
      <c r="D333" s="16"/>
      <c r="E333" s="30"/>
      <c r="F333" s="321"/>
      <c r="G333" s="45"/>
      <c r="H333" s="103"/>
      <c r="I333" s="399"/>
      <c r="J333" s="371"/>
      <c r="K333" s="163"/>
      <c r="L333" s="163"/>
      <c r="M333" s="163"/>
      <c r="N333" s="163"/>
      <c r="O333" s="37"/>
      <c r="P333" s="161"/>
      <c r="Q333" s="37"/>
      <c r="R333" s="37"/>
      <c r="S333" s="37"/>
      <c r="T333" s="37"/>
      <c r="U333" s="163"/>
      <c r="V333" s="163"/>
      <c r="W333" s="163"/>
      <c r="X333" s="431"/>
      <c r="Y333" s="163"/>
      <c r="Z333" s="163"/>
      <c r="AA333" s="163"/>
    </row>
    <row r="334" spans="1:27" s="92" customFormat="1" ht="13.8" x14ac:dyDescent="0.25">
      <c r="A334" s="16"/>
      <c r="B334" s="16"/>
      <c r="C334" s="29"/>
      <c r="D334" s="16"/>
      <c r="E334" s="30"/>
      <c r="F334" s="321"/>
      <c r="G334" s="45"/>
      <c r="H334" s="103"/>
      <c r="I334" s="399"/>
      <c r="J334" s="371"/>
      <c r="K334" s="163"/>
      <c r="L334" s="163"/>
      <c r="M334" s="163"/>
      <c r="N334" s="163"/>
      <c r="O334" s="37"/>
      <c r="P334" s="161"/>
      <c r="Q334" s="37"/>
      <c r="R334" s="37"/>
      <c r="S334" s="37"/>
      <c r="T334" s="37"/>
      <c r="U334" s="163"/>
      <c r="V334" s="163"/>
      <c r="W334" s="163"/>
      <c r="X334" s="431"/>
      <c r="Y334" s="163"/>
      <c r="Z334" s="163"/>
      <c r="AA334" s="163"/>
    </row>
    <row r="335" spans="1:27" s="92" customFormat="1" ht="13.8" x14ac:dyDescent="0.25">
      <c r="A335" s="16"/>
      <c r="B335" s="16"/>
      <c r="C335" s="29"/>
      <c r="D335" s="16"/>
      <c r="E335" s="30"/>
      <c r="F335" s="321"/>
      <c r="G335" s="45"/>
      <c r="H335" s="103"/>
      <c r="I335" s="399"/>
      <c r="J335" s="371"/>
      <c r="K335" s="163"/>
      <c r="L335" s="163"/>
      <c r="M335" s="163"/>
      <c r="N335" s="163"/>
      <c r="O335" s="37"/>
      <c r="P335" s="161"/>
      <c r="Q335" s="37"/>
      <c r="R335" s="37"/>
      <c r="S335" s="37"/>
      <c r="T335" s="37"/>
      <c r="U335" s="163"/>
      <c r="V335" s="163"/>
      <c r="W335" s="163"/>
      <c r="X335" s="431"/>
      <c r="Y335" s="163"/>
      <c r="Z335" s="163"/>
      <c r="AA335" s="163"/>
    </row>
    <row r="336" spans="1:27" s="92" customFormat="1" ht="13.8" x14ac:dyDescent="0.25">
      <c r="A336" s="16"/>
      <c r="B336" s="16"/>
      <c r="C336" s="29"/>
      <c r="D336" s="16"/>
      <c r="E336" s="30"/>
      <c r="F336" s="321"/>
      <c r="G336" s="45"/>
      <c r="H336" s="103"/>
      <c r="I336" s="399"/>
      <c r="J336" s="371"/>
      <c r="K336" s="163"/>
      <c r="L336" s="163"/>
      <c r="M336" s="163"/>
      <c r="N336" s="163"/>
      <c r="O336" s="37"/>
      <c r="P336" s="161"/>
      <c r="Q336" s="37"/>
      <c r="R336" s="37"/>
      <c r="S336" s="37"/>
      <c r="T336" s="37"/>
      <c r="U336" s="163"/>
      <c r="V336" s="163"/>
      <c r="W336" s="163"/>
      <c r="X336" s="431"/>
      <c r="Y336" s="163"/>
      <c r="Z336" s="163"/>
      <c r="AA336" s="163"/>
    </row>
    <row r="337" spans="1:27" s="92" customFormat="1" ht="13.8" x14ac:dyDescent="0.25">
      <c r="A337" s="16"/>
      <c r="B337" s="16"/>
      <c r="C337" s="29"/>
      <c r="D337" s="16"/>
      <c r="E337" s="30"/>
      <c r="F337" s="321"/>
      <c r="G337" s="45"/>
      <c r="H337" s="103"/>
      <c r="I337" s="399"/>
      <c r="J337" s="371"/>
      <c r="K337" s="163"/>
      <c r="L337" s="163"/>
      <c r="M337" s="163"/>
      <c r="N337" s="163"/>
      <c r="O337" s="37"/>
      <c r="P337" s="161"/>
      <c r="Q337" s="37"/>
      <c r="R337" s="37"/>
      <c r="S337" s="37"/>
      <c r="T337" s="37"/>
      <c r="U337" s="163"/>
      <c r="V337" s="163"/>
      <c r="W337" s="163"/>
      <c r="X337" s="431"/>
      <c r="Y337" s="163"/>
      <c r="Z337" s="163"/>
      <c r="AA337" s="163"/>
    </row>
    <row r="338" spans="1:27" s="92" customFormat="1" ht="13.8" x14ac:dyDescent="0.25">
      <c r="A338" s="16"/>
      <c r="B338" s="16"/>
      <c r="C338" s="29"/>
      <c r="D338" s="16"/>
      <c r="E338" s="30"/>
      <c r="F338" s="321"/>
      <c r="G338" s="45"/>
      <c r="H338" s="103"/>
      <c r="I338" s="399"/>
      <c r="J338" s="371"/>
      <c r="K338" s="163"/>
      <c r="L338" s="163"/>
      <c r="M338" s="163"/>
      <c r="N338" s="163"/>
      <c r="O338" s="37"/>
      <c r="P338" s="161"/>
      <c r="Q338" s="37"/>
      <c r="R338" s="37"/>
      <c r="S338" s="37"/>
      <c r="T338" s="37"/>
      <c r="U338" s="163"/>
      <c r="V338" s="163"/>
      <c r="W338" s="163"/>
      <c r="X338" s="431"/>
      <c r="Y338" s="163"/>
      <c r="Z338" s="163"/>
      <c r="AA338" s="163"/>
    </row>
    <row r="339" spans="1:27" s="92" customFormat="1" ht="13.8" x14ac:dyDescent="0.25">
      <c r="A339" s="16"/>
      <c r="B339" s="16"/>
      <c r="C339" s="29"/>
      <c r="D339" s="16"/>
      <c r="E339" s="30"/>
      <c r="F339" s="321"/>
      <c r="G339" s="45"/>
      <c r="H339" s="103"/>
      <c r="I339" s="399"/>
      <c r="J339" s="371"/>
      <c r="K339" s="163"/>
      <c r="L339" s="163"/>
      <c r="M339" s="163"/>
      <c r="N339" s="163"/>
      <c r="O339" s="37"/>
      <c r="P339" s="161"/>
      <c r="Q339" s="37"/>
      <c r="R339" s="37"/>
      <c r="S339" s="37"/>
      <c r="T339" s="37"/>
      <c r="U339" s="163"/>
      <c r="V339" s="163"/>
      <c r="W339" s="163"/>
      <c r="X339" s="431"/>
      <c r="Y339" s="163"/>
      <c r="Z339" s="163"/>
      <c r="AA339" s="163"/>
    </row>
    <row r="340" spans="1:27" s="92" customFormat="1" ht="13.8" x14ac:dyDescent="0.25">
      <c r="A340" s="16"/>
      <c r="B340" s="16"/>
      <c r="C340" s="29"/>
      <c r="D340" s="16"/>
      <c r="E340" s="30"/>
      <c r="F340" s="321"/>
      <c r="G340" s="45"/>
      <c r="H340" s="103"/>
      <c r="I340" s="399"/>
      <c r="J340" s="371"/>
      <c r="K340" s="163"/>
      <c r="L340" s="163"/>
      <c r="M340" s="163"/>
      <c r="N340" s="163"/>
      <c r="O340" s="37"/>
      <c r="P340" s="161"/>
      <c r="Q340" s="37"/>
      <c r="R340" s="37"/>
      <c r="S340" s="37"/>
      <c r="T340" s="37"/>
      <c r="U340" s="163"/>
      <c r="V340" s="163"/>
      <c r="W340" s="163"/>
      <c r="X340" s="431"/>
      <c r="Y340" s="163"/>
      <c r="Z340" s="163"/>
      <c r="AA340" s="163"/>
    </row>
    <row r="341" spans="1:27" s="92" customFormat="1" ht="13.8" x14ac:dyDescent="0.25">
      <c r="A341" s="16"/>
      <c r="B341" s="16"/>
      <c r="C341" s="29"/>
      <c r="D341" s="16"/>
      <c r="E341" s="30"/>
      <c r="F341" s="321"/>
      <c r="G341" s="45"/>
      <c r="H341" s="103"/>
      <c r="I341" s="399"/>
      <c r="J341" s="371"/>
      <c r="K341" s="163"/>
      <c r="L341" s="163"/>
      <c r="M341" s="163"/>
      <c r="N341" s="163"/>
      <c r="O341" s="37"/>
      <c r="P341" s="161"/>
      <c r="Q341" s="37"/>
      <c r="R341" s="37"/>
      <c r="S341" s="37"/>
      <c r="T341" s="37"/>
      <c r="U341" s="163"/>
      <c r="V341" s="163"/>
      <c r="W341" s="163"/>
      <c r="X341" s="431"/>
      <c r="Y341" s="163"/>
      <c r="Z341" s="163"/>
      <c r="AA341" s="163"/>
    </row>
    <row r="342" spans="1:27" s="92" customFormat="1" ht="13.8" x14ac:dyDescent="0.25">
      <c r="A342" s="16"/>
      <c r="B342" s="16"/>
      <c r="C342" s="29"/>
      <c r="D342" s="16"/>
      <c r="E342" s="30"/>
      <c r="F342" s="321"/>
      <c r="G342" s="45"/>
      <c r="H342" s="103"/>
      <c r="I342" s="399"/>
      <c r="J342" s="371"/>
      <c r="K342" s="163"/>
      <c r="L342" s="163"/>
      <c r="M342" s="163"/>
      <c r="N342" s="163"/>
      <c r="O342" s="37"/>
      <c r="P342" s="161"/>
      <c r="Q342" s="37"/>
      <c r="R342" s="37"/>
      <c r="S342" s="37"/>
      <c r="T342" s="37"/>
      <c r="U342" s="163"/>
      <c r="V342" s="163"/>
      <c r="W342" s="163"/>
      <c r="X342" s="431"/>
      <c r="Y342" s="163"/>
      <c r="Z342" s="163"/>
      <c r="AA342" s="163"/>
    </row>
    <row r="343" spans="1:27" s="92" customFormat="1" ht="13.8" x14ac:dyDescent="0.25">
      <c r="A343" s="16"/>
      <c r="B343" s="16"/>
      <c r="C343" s="29"/>
      <c r="D343" s="16"/>
      <c r="E343" s="30"/>
      <c r="F343" s="321"/>
      <c r="G343" s="45"/>
      <c r="H343" s="103"/>
      <c r="I343" s="399"/>
      <c r="J343" s="371"/>
      <c r="K343" s="163"/>
      <c r="L343" s="163"/>
      <c r="M343" s="163"/>
      <c r="N343" s="163"/>
      <c r="O343" s="37"/>
      <c r="P343" s="161"/>
      <c r="Q343" s="37"/>
      <c r="R343" s="37"/>
      <c r="S343" s="37"/>
      <c r="T343" s="37"/>
      <c r="U343" s="163"/>
      <c r="V343" s="163"/>
      <c r="W343" s="163"/>
      <c r="X343" s="431"/>
      <c r="Y343" s="163"/>
      <c r="Z343" s="163"/>
      <c r="AA343" s="163"/>
    </row>
    <row r="344" spans="1:27" s="92" customFormat="1" ht="13.8" x14ac:dyDescent="0.25">
      <c r="A344" s="16"/>
      <c r="B344" s="16"/>
      <c r="C344" s="29"/>
      <c r="D344" s="16"/>
      <c r="E344" s="30"/>
      <c r="F344" s="321"/>
      <c r="G344" s="45"/>
      <c r="H344" s="103"/>
      <c r="I344" s="399"/>
      <c r="J344" s="371"/>
      <c r="K344" s="163"/>
      <c r="L344" s="163"/>
      <c r="M344" s="163"/>
      <c r="N344" s="163"/>
      <c r="O344" s="37"/>
      <c r="P344" s="161"/>
      <c r="Q344" s="37"/>
      <c r="R344" s="37"/>
      <c r="S344" s="37"/>
      <c r="T344" s="37"/>
      <c r="U344" s="163"/>
      <c r="V344" s="163"/>
      <c r="W344" s="163"/>
      <c r="X344" s="431"/>
      <c r="Y344" s="163"/>
      <c r="Z344" s="163"/>
      <c r="AA344" s="163"/>
    </row>
    <row r="345" spans="1:27" s="92" customFormat="1" ht="13.8" x14ac:dyDescent="0.25">
      <c r="A345" s="16"/>
      <c r="B345" s="16"/>
      <c r="C345" s="29"/>
      <c r="D345" s="16"/>
      <c r="E345" s="30"/>
      <c r="F345" s="321"/>
      <c r="G345" s="45"/>
      <c r="H345" s="103"/>
      <c r="I345" s="399"/>
      <c r="J345" s="371"/>
      <c r="K345" s="163"/>
      <c r="L345" s="163"/>
      <c r="M345" s="163"/>
      <c r="N345" s="163"/>
      <c r="O345" s="37"/>
      <c r="P345" s="161"/>
      <c r="Q345" s="37"/>
      <c r="R345" s="37"/>
      <c r="S345" s="37"/>
      <c r="T345" s="37"/>
      <c r="U345" s="163"/>
      <c r="V345" s="163"/>
      <c r="W345" s="163"/>
      <c r="X345" s="431"/>
      <c r="Y345" s="163"/>
      <c r="Z345" s="163"/>
      <c r="AA345" s="163"/>
    </row>
    <row r="346" spans="1:27" s="92" customFormat="1" ht="13.8" x14ac:dyDescent="0.25">
      <c r="A346" s="16"/>
      <c r="B346" s="16"/>
      <c r="C346" s="29"/>
      <c r="D346" s="16"/>
      <c r="E346" s="30"/>
      <c r="F346" s="321"/>
      <c r="G346" s="45"/>
      <c r="H346" s="103"/>
      <c r="I346" s="399"/>
      <c r="J346" s="371"/>
      <c r="K346" s="163"/>
      <c r="L346" s="163"/>
      <c r="M346" s="163"/>
      <c r="N346" s="163"/>
      <c r="O346" s="37"/>
      <c r="P346" s="161"/>
      <c r="Q346" s="37"/>
      <c r="R346" s="37"/>
      <c r="S346" s="37"/>
      <c r="T346" s="37"/>
      <c r="U346" s="163"/>
      <c r="V346" s="163"/>
      <c r="W346" s="163"/>
      <c r="X346" s="431"/>
      <c r="Y346" s="163"/>
      <c r="Z346" s="163"/>
      <c r="AA346" s="163"/>
    </row>
    <row r="347" spans="1:27" s="92" customFormat="1" ht="13.8" x14ac:dyDescent="0.25">
      <c r="A347" s="16"/>
      <c r="B347" s="16"/>
      <c r="C347" s="29"/>
      <c r="D347" s="16"/>
      <c r="E347" s="30"/>
      <c r="F347" s="321"/>
      <c r="G347" s="45"/>
      <c r="H347" s="103"/>
      <c r="I347" s="399"/>
      <c r="J347" s="371"/>
      <c r="K347" s="163"/>
      <c r="L347" s="163"/>
      <c r="M347" s="163"/>
      <c r="N347" s="163"/>
      <c r="O347" s="37"/>
      <c r="P347" s="161"/>
      <c r="Q347" s="37"/>
      <c r="R347" s="37"/>
      <c r="S347" s="37"/>
      <c r="T347" s="37"/>
      <c r="U347" s="163"/>
      <c r="V347" s="163"/>
      <c r="W347" s="163"/>
      <c r="X347" s="431"/>
      <c r="Y347" s="163"/>
      <c r="Z347" s="163"/>
      <c r="AA347" s="163"/>
    </row>
    <row r="348" spans="1:27" s="92" customFormat="1" ht="13.8" x14ac:dyDescent="0.25">
      <c r="A348" s="16"/>
      <c r="B348" s="16"/>
      <c r="C348" s="29"/>
      <c r="D348" s="16"/>
      <c r="E348" s="30"/>
      <c r="F348" s="321"/>
      <c r="G348" s="45"/>
      <c r="H348" s="103"/>
      <c r="I348" s="399"/>
      <c r="J348" s="371"/>
      <c r="K348" s="163"/>
      <c r="L348" s="163"/>
      <c r="M348" s="163"/>
      <c r="N348" s="163"/>
      <c r="O348" s="37"/>
      <c r="P348" s="161"/>
      <c r="Q348" s="37"/>
      <c r="R348" s="37"/>
      <c r="S348" s="37"/>
      <c r="T348" s="37"/>
      <c r="U348" s="163"/>
      <c r="V348" s="163"/>
      <c r="W348" s="163"/>
      <c r="X348" s="431"/>
      <c r="Y348" s="163"/>
      <c r="Z348" s="163"/>
      <c r="AA348" s="163"/>
    </row>
    <row r="349" spans="1:27" s="92" customFormat="1" ht="13.8" x14ac:dyDescent="0.25">
      <c r="A349" s="16"/>
      <c r="B349" s="16"/>
      <c r="C349" s="29"/>
      <c r="D349" s="16"/>
      <c r="E349" s="30"/>
      <c r="F349" s="321"/>
      <c r="G349" s="45"/>
      <c r="H349" s="103"/>
      <c r="I349" s="399"/>
      <c r="J349" s="371"/>
      <c r="K349" s="163"/>
      <c r="L349" s="163"/>
      <c r="M349" s="163"/>
      <c r="N349" s="163"/>
      <c r="O349" s="37"/>
      <c r="P349" s="161"/>
      <c r="Q349" s="37"/>
      <c r="R349" s="37"/>
      <c r="S349" s="37"/>
      <c r="T349" s="37"/>
      <c r="U349" s="163"/>
      <c r="V349" s="163"/>
      <c r="W349" s="163"/>
      <c r="X349" s="431"/>
      <c r="Y349" s="163"/>
      <c r="Z349" s="163"/>
      <c r="AA349" s="163"/>
    </row>
    <row r="350" spans="1:27" s="92" customFormat="1" ht="13.8" x14ac:dyDescent="0.25">
      <c r="A350" s="16"/>
      <c r="B350" s="16"/>
      <c r="C350" s="29"/>
      <c r="D350" s="16"/>
      <c r="E350" s="30"/>
      <c r="F350" s="321"/>
      <c r="G350" s="45"/>
      <c r="H350" s="103"/>
      <c r="I350" s="399"/>
      <c r="J350" s="371"/>
      <c r="K350" s="163"/>
      <c r="L350" s="163"/>
      <c r="M350" s="163"/>
      <c r="N350" s="163"/>
      <c r="O350" s="37"/>
      <c r="P350" s="161"/>
      <c r="Q350" s="37"/>
      <c r="R350" s="37"/>
      <c r="S350" s="37"/>
      <c r="T350" s="37"/>
      <c r="U350" s="163"/>
      <c r="V350" s="163"/>
      <c r="W350" s="163"/>
      <c r="X350" s="431"/>
      <c r="Y350" s="163"/>
      <c r="Z350" s="163"/>
      <c r="AA350" s="163"/>
    </row>
    <row r="351" spans="1:27" s="92" customFormat="1" ht="13.8" x14ac:dyDescent="0.25">
      <c r="A351" s="16"/>
      <c r="B351" s="16"/>
      <c r="C351" s="29"/>
      <c r="D351" s="16"/>
      <c r="E351" s="30"/>
      <c r="F351" s="321"/>
      <c r="G351" s="45"/>
      <c r="H351" s="103"/>
      <c r="I351" s="399"/>
      <c r="J351" s="371"/>
      <c r="K351" s="163"/>
      <c r="L351" s="163"/>
      <c r="M351" s="163"/>
      <c r="N351" s="163"/>
      <c r="O351" s="37"/>
      <c r="P351" s="161"/>
      <c r="Q351" s="37"/>
      <c r="R351" s="37"/>
      <c r="S351" s="37"/>
      <c r="T351" s="37"/>
      <c r="U351" s="163"/>
      <c r="V351" s="163"/>
      <c r="W351" s="163"/>
      <c r="X351" s="431"/>
      <c r="Y351" s="163"/>
      <c r="Z351" s="163"/>
      <c r="AA351" s="163"/>
    </row>
    <row r="352" spans="1:27" s="92" customFormat="1" ht="13.8" x14ac:dyDescent="0.25">
      <c r="A352" s="16"/>
      <c r="B352" s="16"/>
      <c r="C352" s="29"/>
      <c r="D352" s="16"/>
      <c r="E352" s="30"/>
      <c r="F352" s="321"/>
      <c r="G352" s="45"/>
      <c r="H352" s="103"/>
      <c r="I352" s="399"/>
      <c r="J352" s="371"/>
      <c r="K352" s="163"/>
      <c r="L352" s="163"/>
      <c r="M352" s="163"/>
      <c r="N352" s="163"/>
      <c r="O352" s="37"/>
      <c r="P352" s="161"/>
      <c r="Q352" s="37"/>
      <c r="R352" s="37"/>
      <c r="S352" s="37"/>
      <c r="T352" s="37"/>
      <c r="U352" s="163"/>
      <c r="V352" s="163"/>
      <c r="W352" s="163"/>
      <c r="X352" s="431"/>
      <c r="Y352" s="163"/>
      <c r="Z352" s="163"/>
      <c r="AA352" s="163"/>
    </row>
    <row r="353" spans="1:27" s="92" customFormat="1" ht="13.8" x14ac:dyDescent="0.25">
      <c r="A353" s="16"/>
      <c r="B353" s="16"/>
      <c r="C353" s="29"/>
      <c r="D353" s="16"/>
      <c r="E353" s="30"/>
      <c r="F353" s="321"/>
      <c r="G353" s="45"/>
      <c r="H353" s="103"/>
      <c r="I353" s="399"/>
      <c r="J353" s="371"/>
      <c r="K353" s="163"/>
      <c r="L353" s="163"/>
      <c r="M353" s="163"/>
      <c r="N353" s="163"/>
      <c r="O353" s="37"/>
      <c r="P353" s="161"/>
      <c r="Q353" s="37"/>
      <c r="R353" s="37"/>
      <c r="S353" s="37"/>
      <c r="T353" s="37"/>
      <c r="U353" s="163"/>
      <c r="V353" s="163"/>
      <c r="W353" s="163"/>
      <c r="X353" s="431"/>
      <c r="Y353" s="163"/>
      <c r="Z353" s="163"/>
      <c r="AA353" s="163"/>
    </row>
    <row r="354" spans="1:27" s="92" customFormat="1" ht="13.8" x14ac:dyDescent="0.25">
      <c r="A354" s="16"/>
      <c r="B354" s="16"/>
      <c r="C354" s="29"/>
      <c r="D354" s="16"/>
      <c r="E354" s="30"/>
      <c r="F354" s="321"/>
      <c r="G354" s="45"/>
      <c r="H354" s="103"/>
      <c r="I354" s="399"/>
      <c r="J354" s="371"/>
      <c r="K354" s="163"/>
      <c r="L354" s="163"/>
      <c r="M354" s="163"/>
      <c r="N354" s="163"/>
      <c r="O354" s="37"/>
      <c r="P354" s="161"/>
      <c r="Q354" s="37"/>
      <c r="R354" s="37"/>
      <c r="S354" s="37"/>
      <c r="T354" s="37"/>
      <c r="U354" s="163"/>
      <c r="V354" s="163"/>
      <c r="W354" s="163"/>
      <c r="X354" s="431"/>
      <c r="Y354" s="163"/>
      <c r="Z354" s="163"/>
      <c r="AA354" s="163"/>
    </row>
    <row r="355" spans="1:27" s="92" customFormat="1" ht="13.8" x14ac:dyDescent="0.25">
      <c r="A355" s="16"/>
      <c r="B355" s="16"/>
      <c r="C355" s="29"/>
      <c r="D355" s="16"/>
      <c r="E355" s="30"/>
      <c r="F355" s="321"/>
      <c r="G355" s="45"/>
      <c r="H355" s="103"/>
      <c r="I355" s="399"/>
      <c r="J355" s="371"/>
      <c r="K355" s="163"/>
      <c r="L355" s="163"/>
      <c r="M355" s="163"/>
      <c r="N355" s="163"/>
      <c r="O355" s="37"/>
      <c r="P355" s="161"/>
      <c r="Q355" s="37"/>
      <c r="R355" s="37"/>
      <c r="S355" s="37"/>
      <c r="T355" s="37"/>
      <c r="U355" s="163"/>
      <c r="V355" s="163"/>
      <c r="W355" s="163"/>
      <c r="X355" s="431"/>
      <c r="Y355" s="163"/>
      <c r="Z355" s="163"/>
      <c r="AA355" s="163"/>
    </row>
    <row r="356" spans="1:27" s="92" customFormat="1" ht="13.8" x14ac:dyDescent="0.25">
      <c r="A356" s="16"/>
      <c r="B356" s="16"/>
      <c r="C356" s="29"/>
      <c r="D356" s="16"/>
      <c r="E356" s="30"/>
      <c r="F356" s="321"/>
      <c r="G356" s="45"/>
      <c r="H356" s="103"/>
      <c r="I356" s="399"/>
      <c r="J356" s="371"/>
      <c r="K356" s="163"/>
      <c r="L356" s="163"/>
      <c r="M356" s="163"/>
      <c r="N356" s="163"/>
      <c r="O356" s="37"/>
      <c r="P356" s="161"/>
      <c r="Q356" s="37"/>
      <c r="R356" s="37"/>
      <c r="S356" s="37"/>
      <c r="T356" s="37"/>
      <c r="U356" s="163"/>
      <c r="V356" s="163"/>
      <c r="W356" s="163"/>
      <c r="X356" s="431"/>
      <c r="Y356" s="163"/>
      <c r="Z356" s="163"/>
      <c r="AA356" s="163"/>
    </row>
    <row r="357" spans="1:27" s="92" customFormat="1" ht="13.8" x14ac:dyDescent="0.25">
      <c r="A357" s="16"/>
      <c r="B357" s="16"/>
      <c r="C357" s="29"/>
      <c r="D357" s="16"/>
      <c r="E357" s="30"/>
      <c r="F357" s="321"/>
      <c r="G357" s="45"/>
      <c r="H357" s="103"/>
      <c r="I357" s="399"/>
      <c r="J357" s="371"/>
      <c r="K357" s="163"/>
      <c r="L357" s="163"/>
      <c r="M357" s="163"/>
      <c r="N357" s="163"/>
      <c r="O357" s="37"/>
      <c r="P357" s="161"/>
      <c r="Q357" s="37"/>
      <c r="R357" s="37"/>
      <c r="S357" s="37"/>
      <c r="T357" s="37"/>
      <c r="U357" s="163"/>
      <c r="V357" s="163"/>
      <c r="W357" s="163"/>
      <c r="X357" s="431"/>
      <c r="Y357" s="163"/>
      <c r="Z357" s="163"/>
      <c r="AA357" s="163"/>
    </row>
    <row r="358" spans="1:27" s="92" customFormat="1" ht="13.8" x14ac:dyDescent="0.25">
      <c r="A358" s="16"/>
      <c r="B358" s="16"/>
      <c r="C358" s="29"/>
      <c r="D358" s="16"/>
      <c r="E358" s="30"/>
      <c r="F358" s="321"/>
      <c r="G358" s="45"/>
      <c r="H358" s="103"/>
      <c r="I358" s="399"/>
      <c r="J358" s="371"/>
      <c r="K358" s="163"/>
      <c r="L358" s="163"/>
      <c r="M358" s="163"/>
      <c r="N358" s="163"/>
      <c r="O358" s="37"/>
      <c r="P358" s="161"/>
      <c r="Q358" s="37"/>
      <c r="R358" s="37"/>
      <c r="S358" s="37"/>
      <c r="T358" s="37"/>
      <c r="U358" s="163"/>
      <c r="V358" s="163"/>
      <c r="W358" s="163"/>
      <c r="X358" s="431"/>
      <c r="Y358" s="163"/>
      <c r="Z358" s="163"/>
      <c r="AA358" s="163"/>
    </row>
    <row r="359" spans="1:27" s="92" customFormat="1" ht="13.8" x14ac:dyDescent="0.25">
      <c r="A359" s="16"/>
      <c r="B359" s="16"/>
      <c r="C359" s="29"/>
      <c r="D359" s="16"/>
      <c r="E359" s="30"/>
      <c r="F359" s="321"/>
      <c r="G359" s="45"/>
      <c r="H359" s="103"/>
      <c r="I359" s="399"/>
      <c r="J359" s="371"/>
      <c r="K359" s="163"/>
      <c r="L359" s="163"/>
      <c r="M359" s="163"/>
      <c r="N359" s="163"/>
      <c r="O359" s="37"/>
      <c r="P359" s="161"/>
      <c r="Q359" s="37"/>
      <c r="R359" s="37"/>
      <c r="S359" s="37"/>
      <c r="T359" s="37"/>
      <c r="U359" s="163"/>
      <c r="V359" s="163"/>
      <c r="W359" s="163"/>
      <c r="X359" s="431"/>
      <c r="Y359" s="163"/>
      <c r="Z359" s="163"/>
      <c r="AA359" s="163"/>
    </row>
    <row r="360" spans="1:27" s="92" customFormat="1" ht="13.8" x14ac:dyDescent="0.25">
      <c r="A360" s="16"/>
      <c r="B360" s="16"/>
      <c r="C360" s="29"/>
      <c r="D360" s="16"/>
      <c r="E360" s="30"/>
      <c r="F360" s="321"/>
      <c r="G360" s="45"/>
      <c r="H360" s="103"/>
      <c r="I360" s="399"/>
      <c r="J360" s="371"/>
      <c r="K360" s="163"/>
      <c r="L360" s="163"/>
      <c r="M360" s="163"/>
      <c r="N360" s="163"/>
      <c r="O360" s="37"/>
      <c r="P360" s="161"/>
      <c r="Q360" s="37"/>
      <c r="R360" s="37"/>
      <c r="S360" s="37"/>
      <c r="T360" s="37"/>
      <c r="U360" s="163"/>
      <c r="V360" s="163"/>
      <c r="W360" s="163"/>
      <c r="X360" s="431"/>
      <c r="Y360" s="163"/>
      <c r="Z360" s="163"/>
      <c r="AA360" s="163"/>
    </row>
    <row r="361" spans="1:27" s="92" customFormat="1" ht="13.8" x14ac:dyDescent="0.25">
      <c r="A361" s="16"/>
      <c r="B361" s="16"/>
      <c r="C361" s="29"/>
      <c r="D361" s="16"/>
      <c r="E361" s="30"/>
      <c r="F361" s="321"/>
      <c r="G361" s="45"/>
      <c r="H361" s="103"/>
      <c r="I361" s="399"/>
      <c r="J361" s="371"/>
      <c r="K361" s="163"/>
      <c r="L361" s="163"/>
      <c r="M361" s="163"/>
      <c r="N361" s="163"/>
      <c r="O361" s="37"/>
      <c r="P361" s="161"/>
      <c r="Q361" s="37"/>
      <c r="R361" s="37"/>
      <c r="S361" s="37"/>
      <c r="T361" s="37"/>
      <c r="U361" s="163"/>
      <c r="V361" s="163"/>
      <c r="W361" s="163"/>
      <c r="X361" s="431"/>
      <c r="Y361" s="163"/>
      <c r="Z361" s="163"/>
      <c r="AA361" s="163"/>
    </row>
    <row r="362" spans="1:27" s="92" customFormat="1" ht="13.8" x14ac:dyDescent="0.25">
      <c r="A362" s="16"/>
      <c r="B362" s="16"/>
      <c r="C362" s="29"/>
      <c r="D362" s="16"/>
      <c r="E362" s="30"/>
      <c r="F362" s="321"/>
      <c r="G362" s="45"/>
      <c r="H362" s="103"/>
      <c r="I362" s="399"/>
      <c r="J362" s="371"/>
      <c r="K362" s="163"/>
      <c r="L362" s="163"/>
      <c r="M362" s="163"/>
      <c r="N362" s="163"/>
      <c r="O362" s="37"/>
      <c r="P362" s="161"/>
      <c r="Q362" s="37"/>
      <c r="R362" s="37"/>
      <c r="S362" s="37"/>
      <c r="T362" s="37"/>
      <c r="U362" s="163"/>
      <c r="V362" s="163"/>
      <c r="W362" s="163"/>
      <c r="X362" s="431"/>
      <c r="Y362" s="163"/>
      <c r="Z362" s="163"/>
      <c r="AA362" s="163"/>
    </row>
    <row r="363" spans="1:27" s="92" customFormat="1" ht="13.8" x14ac:dyDescent="0.25">
      <c r="A363" s="16"/>
      <c r="B363" s="16"/>
      <c r="C363" s="29"/>
      <c r="D363" s="16"/>
      <c r="E363" s="30"/>
      <c r="F363" s="321"/>
      <c r="G363" s="45"/>
      <c r="H363" s="103"/>
      <c r="I363" s="399"/>
      <c r="J363" s="371"/>
      <c r="K363" s="163"/>
      <c r="L363" s="163"/>
      <c r="M363" s="163"/>
      <c r="N363" s="163"/>
      <c r="O363" s="37"/>
      <c r="P363" s="161"/>
      <c r="Q363" s="37"/>
      <c r="R363" s="37"/>
      <c r="S363" s="37"/>
      <c r="T363" s="37"/>
      <c r="U363" s="163"/>
      <c r="V363" s="163"/>
      <c r="W363" s="163"/>
      <c r="X363" s="431"/>
      <c r="Y363" s="163"/>
      <c r="Z363" s="163"/>
      <c r="AA363" s="163"/>
    </row>
    <row r="364" spans="1:27" s="92" customFormat="1" ht="13.8" x14ac:dyDescent="0.25">
      <c r="A364" s="16"/>
      <c r="B364" s="16"/>
      <c r="C364" s="29"/>
      <c r="D364" s="16"/>
      <c r="E364" s="30"/>
      <c r="F364" s="321"/>
      <c r="G364" s="45"/>
      <c r="H364" s="103"/>
      <c r="I364" s="399"/>
      <c r="J364" s="371"/>
      <c r="K364" s="163"/>
      <c r="L364" s="163"/>
      <c r="M364" s="163"/>
      <c r="N364" s="163"/>
      <c r="O364" s="37"/>
      <c r="P364" s="161"/>
      <c r="Q364" s="37"/>
      <c r="R364" s="37"/>
      <c r="S364" s="37"/>
      <c r="T364" s="37"/>
      <c r="U364" s="163"/>
      <c r="V364" s="163"/>
      <c r="W364" s="163"/>
      <c r="X364" s="431"/>
      <c r="Y364" s="163"/>
      <c r="Z364" s="163"/>
      <c r="AA364" s="163"/>
    </row>
    <row r="365" spans="1:27" s="92" customFormat="1" ht="13.8" x14ac:dyDescent="0.25">
      <c r="A365" s="16"/>
      <c r="B365" s="16"/>
      <c r="C365" s="29"/>
      <c r="D365" s="16"/>
      <c r="E365" s="30"/>
      <c r="F365" s="321"/>
      <c r="G365" s="45"/>
      <c r="H365" s="103"/>
      <c r="I365" s="399"/>
      <c r="J365" s="371"/>
      <c r="K365" s="163"/>
      <c r="L365" s="163"/>
      <c r="M365" s="163"/>
      <c r="N365" s="163"/>
      <c r="O365" s="37"/>
      <c r="P365" s="161"/>
      <c r="Q365" s="37"/>
      <c r="R365" s="37"/>
      <c r="S365" s="37"/>
      <c r="T365" s="37"/>
      <c r="U365" s="163"/>
      <c r="V365" s="163"/>
      <c r="W365" s="163"/>
      <c r="X365" s="431"/>
      <c r="Y365" s="163"/>
      <c r="Z365" s="163"/>
      <c r="AA365" s="163"/>
    </row>
    <row r="366" spans="1:27" s="92" customFormat="1" ht="13.8" x14ac:dyDescent="0.25">
      <c r="A366" s="16"/>
      <c r="B366" s="16"/>
      <c r="C366" s="29"/>
      <c r="D366" s="16"/>
      <c r="E366" s="30"/>
      <c r="F366" s="321"/>
      <c r="G366" s="45"/>
      <c r="H366" s="103"/>
      <c r="I366" s="399"/>
      <c r="J366" s="371"/>
      <c r="K366" s="163"/>
      <c r="L366" s="163"/>
      <c r="M366" s="163"/>
      <c r="N366" s="163"/>
      <c r="O366" s="37"/>
      <c r="P366" s="161"/>
      <c r="Q366" s="37"/>
      <c r="R366" s="37"/>
      <c r="S366" s="37"/>
      <c r="T366" s="37"/>
      <c r="U366" s="163"/>
      <c r="V366" s="163"/>
      <c r="W366" s="163"/>
      <c r="X366" s="431"/>
      <c r="Y366" s="163"/>
      <c r="Z366" s="163"/>
      <c r="AA366" s="163"/>
    </row>
    <row r="367" spans="1:27" s="92" customFormat="1" ht="13.8" x14ac:dyDescent="0.25">
      <c r="A367" s="16"/>
      <c r="B367" s="16"/>
      <c r="C367" s="29"/>
      <c r="D367" s="16"/>
      <c r="E367" s="30"/>
      <c r="F367" s="321"/>
      <c r="G367" s="45"/>
      <c r="H367" s="103"/>
      <c r="I367" s="399"/>
      <c r="J367" s="371"/>
      <c r="K367" s="163"/>
      <c r="L367" s="163"/>
      <c r="M367" s="163"/>
      <c r="N367" s="163"/>
      <c r="O367" s="37"/>
      <c r="P367" s="161"/>
      <c r="Q367" s="37"/>
      <c r="R367" s="37"/>
      <c r="S367" s="37"/>
      <c r="T367" s="37"/>
      <c r="U367" s="163"/>
      <c r="V367" s="163"/>
      <c r="W367" s="163"/>
      <c r="X367" s="431"/>
      <c r="Y367" s="163"/>
      <c r="Z367" s="163"/>
      <c r="AA367" s="163"/>
    </row>
    <row r="368" spans="1:27" s="92" customFormat="1" ht="13.8" x14ac:dyDescent="0.25">
      <c r="A368" s="16"/>
      <c r="B368" s="16"/>
      <c r="C368" s="29"/>
      <c r="D368" s="16"/>
      <c r="E368" s="30"/>
      <c r="F368" s="321"/>
      <c r="G368" s="45"/>
      <c r="H368" s="103"/>
      <c r="I368" s="399"/>
      <c r="J368" s="371"/>
      <c r="K368" s="163"/>
      <c r="L368" s="163"/>
      <c r="M368" s="163"/>
      <c r="N368" s="163"/>
      <c r="O368" s="37"/>
      <c r="P368" s="161"/>
      <c r="Q368" s="37"/>
      <c r="R368" s="37"/>
      <c r="S368" s="37"/>
      <c r="T368" s="37"/>
      <c r="U368" s="163"/>
      <c r="V368" s="163"/>
      <c r="W368" s="163"/>
      <c r="X368" s="431"/>
      <c r="Y368" s="163"/>
      <c r="Z368" s="163"/>
      <c r="AA368" s="163"/>
    </row>
    <row r="369" spans="1:27" s="92" customFormat="1" ht="13.8" x14ac:dyDescent="0.25">
      <c r="A369" s="16"/>
      <c r="B369" s="16"/>
      <c r="C369" s="29"/>
      <c r="D369" s="16"/>
      <c r="E369" s="30"/>
      <c r="F369" s="321"/>
      <c r="G369" s="45"/>
      <c r="H369" s="103"/>
      <c r="I369" s="399"/>
      <c r="J369" s="371"/>
      <c r="K369" s="163"/>
      <c r="L369" s="163"/>
      <c r="M369" s="163"/>
      <c r="N369" s="163"/>
      <c r="O369" s="37"/>
      <c r="P369" s="161"/>
      <c r="Q369" s="37"/>
      <c r="R369" s="37"/>
      <c r="S369" s="37"/>
      <c r="T369" s="37"/>
      <c r="U369" s="163"/>
      <c r="V369" s="163"/>
      <c r="W369" s="163"/>
      <c r="X369" s="431"/>
      <c r="Y369" s="163"/>
      <c r="Z369" s="163"/>
      <c r="AA369" s="163"/>
    </row>
    <row r="370" spans="1:27" s="92" customFormat="1" ht="13.8" x14ac:dyDescent="0.25">
      <c r="A370" s="16"/>
      <c r="B370" s="16"/>
      <c r="C370" s="29"/>
      <c r="D370" s="16"/>
      <c r="E370" s="30"/>
      <c r="F370" s="321"/>
      <c r="G370" s="45"/>
      <c r="H370" s="103"/>
      <c r="I370" s="399"/>
      <c r="J370" s="371"/>
      <c r="K370" s="163"/>
      <c r="L370" s="163"/>
      <c r="M370" s="163"/>
      <c r="N370" s="163"/>
      <c r="O370" s="37"/>
      <c r="P370" s="161"/>
      <c r="Q370" s="37"/>
      <c r="R370" s="37"/>
      <c r="S370" s="37"/>
      <c r="T370" s="37"/>
      <c r="U370" s="163"/>
      <c r="V370" s="163"/>
      <c r="W370" s="163"/>
      <c r="X370" s="431"/>
      <c r="Y370" s="163"/>
      <c r="Z370" s="163"/>
      <c r="AA370" s="163"/>
    </row>
    <row r="371" spans="1:27" s="92" customFormat="1" ht="13.8" x14ac:dyDescent="0.25">
      <c r="A371" s="16"/>
      <c r="B371" s="16"/>
      <c r="C371" s="29"/>
      <c r="D371" s="16"/>
      <c r="E371" s="30"/>
      <c r="F371" s="321"/>
      <c r="G371" s="45"/>
      <c r="H371" s="103"/>
      <c r="I371" s="399"/>
      <c r="J371" s="371"/>
      <c r="K371" s="163"/>
      <c r="L371" s="163"/>
      <c r="M371" s="163"/>
      <c r="N371" s="163"/>
      <c r="O371" s="37"/>
      <c r="P371" s="161"/>
      <c r="Q371" s="37"/>
      <c r="R371" s="37"/>
      <c r="S371" s="37"/>
      <c r="T371" s="37"/>
      <c r="U371" s="163"/>
      <c r="V371" s="163"/>
      <c r="W371" s="163"/>
      <c r="X371" s="431"/>
      <c r="Y371" s="163"/>
      <c r="Z371" s="163"/>
      <c r="AA371" s="163"/>
    </row>
    <row r="372" spans="1:27" s="92" customFormat="1" ht="13.8" x14ac:dyDescent="0.25">
      <c r="A372" s="16"/>
      <c r="B372" s="16"/>
      <c r="C372" s="29"/>
      <c r="D372" s="16"/>
      <c r="E372" s="30"/>
      <c r="F372" s="321"/>
      <c r="G372" s="45"/>
      <c r="H372" s="103"/>
      <c r="I372" s="399"/>
      <c r="J372" s="371"/>
      <c r="K372" s="163"/>
      <c r="L372" s="163"/>
      <c r="M372" s="163"/>
      <c r="N372" s="163"/>
      <c r="O372" s="37"/>
      <c r="P372" s="161"/>
      <c r="Q372" s="37"/>
      <c r="R372" s="37"/>
      <c r="S372" s="37"/>
      <c r="T372" s="37"/>
      <c r="U372" s="163"/>
      <c r="V372" s="163"/>
      <c r="W372" s="163"/>
      <c r="X372" s="431"/>
      <c r="Y372" s="163"/>
      <c r="Z372" s="163"/>
      <c r="AA372" s="163"/>
    </row>
    <row r="373" spans="1:27" s="92" customFormat="1" ht="13.8" x14ac:dyDescent="0.25">
      <c r="A373" s="16"/>
      <c r="B373" s="16"/>
      <c r="C373" s="29"/>
      <c r="D373" s="16"/>
      <c r="E373" s="30"/>
      <c r="F373" s="321"/>
      <c r="G373" s="45"/>
      <c r="H373" s="103"/>
      <c r="I373" s="399"/>
      <c r="J373" s="371"/>
      <c r="K373" s="163"/>
      <c r="L373" s="163"/>
      <c r="M373" s="163"/>
      <c r="N373" s="163"/>
      <c r="O373" s="37"/>
      <c r="P373" s="161"/>
      <c r="Q373" s="37"/>
      <c r="R373" s="37"/>
      <c r="S373" s="37"/>
      <c r="T373" s="37"/>
      <c r="U373" s="163"/>
      <c r="V373" s="163"/>
      <c r="W373" s="163"/>
      <c r="X373" s="431"/>
      <c r="Y373" s="163"/>
      <c r="Z373" s="163"/>
      <c r="AA373" s="163"/>
    </row>
    <row r="374" spans="1:27" s="92" customFormat="1" ht="13.8" x14ac:dyDescent="0.25">
      <c r="A374" s="16"/>
      <c r="B374" s="16"/>
      <c r="C374" s="29"/>
      <c r="D374" s="16"/>
      <c r="E374" s="30"/>
      <c r="F374" s="321"/>
      <c r="G374" s="45"/>
      <c r="H374" s="103"/>
      <c r="I374" s="399"/>
      <c r="J374" s="371"/>
      <c r="K374" s="163"/>
      <c r="L374" s="163"/>
      <c r="M374" s="163"/>
      <c r="N374" s="163"/>
      <c r="O374" s="37"/>
      <c r="P374" s="161"/>
      <c r="Q374" s="37"/>
      <c r="R374" s="37"/>
      <c r="S374" s="37"/>
      <c r="T374" s="37"/>
      <c r="U374" s="163"/>
      <c r="V374" s="163"/>
      <c r="W374" s="163"/>
      <c r="X374" s="431"/>
      <c r="Y374" s="163"/>
      <c r="Z374" s="163"/>
      <c r="AA374" s="163"/>
    </row>
    <row r="375" spans="1:27" s="92" customFormat="1" ht="13.8" x14ac:dyDescent="0.25">
      <c r="A375" s="16"/>
      <c r="B375" s="16"/>
      <c r="C375" s="29"/>
      <c r="D375" s="16"/>
      <c r="E375" s="30"/>
      <c r="F375" s="321"/>
      <c r="G375" s="45"/>
      <c r="H375" s="103"/>
      <c r="I375" s="399"/>
      <c r="J375" s="371"/>
      <c r="K375" s="163"/>
      <c r="L375" s="163"/>
      <c r="M375" s="163"/>
      <c r="N375" s="163"/>
      <c r="O375" s="37"/>
      <c r="P375" s="161"/>
      <c r="Q375" s="37"/>
      <c r="R375" s="37"/>
      <c r="S375" s="37"/>
      <c r="T375" s="37"/>
      <c r="U375" s="163"/>
      <c r="V375" s="163"/>
      <c r="W375" s="163"/>
      <c r="X375" s="431"/>
      <c r="Y375" s="163"/>
      <c r="Z375" s="163"/>
      <c r="AA375" s="163"/>
    </row>
    <row r="376" spans="1:27" s="92" customFormat="1" ht="13.8" x14ac:dyDescent="0.25">
      <c r="A376" s="16"/>
      <c r="B376" s="16"/>
      <c r="C376" s="29"/>
      <c r="D376" s="16"/>
      <c r="E376" s="30"/>
      <c r="F376" s="321"/>
      <c r="G376" s="45"/>
      <c r="H376" s="103"/>
      <c r="I376" s="399"/>
      <c r="J376" s="371"/>
      <c r="K376" s="163"/>
      <c r="L376" s="163"/>
      <c r="M376" s="163"/>
      <c r="N376" s="163"/>
      <c r="O376" s="37"/>
      <c r="P376" s="161"/>
      <c r="Q376" s="37"/>
      <c r="R376" s="37"/>
      <c r="S376" s="37"/>
      <c r="T376" s="37"/>
      <c r="U376" s="163"/>
      <c r="V376" s="163"/>
      <c r="W376" s="163"/>
      <c r="X376" s="431"/>
      <c r="Y376" s="163"/>
      <c r="Z376" s="163"/>
      <c r="AA376" s="163"/>
    </row>
    <row r="377" spans="1:27" s="92" customFormat="1" ht="13.8" x14ac:dyDescent="0.25">
      <c r="A377" s="16"/>
      <c r="B377" s="16"/>
      <c r="C377" s="29"/>
      <c r="D377" s="16"/>
      <c r="E377" s="30"/>
      <c r="F377" s="321"/>
      <c r="G377" s="45"/>
      <c r="H377" s="103"/>
      <c r="I377" s="399"/>
      <c r="J377" s="371"/>
      <c r="K377" s="163"/>
      <c r="L377" s="163"/>
      <c r="M377" s="163"/>
      <c r="N377" s="163"/>
      <c r="O377" s="37"/>
      <c r="P377" s="161"/>
      <c r="Q377" s="37"/>
      <c r="R377" s="37"/>
      <c r="S377" s="37"/>
      <c r="T377" s="37"/>
      <c r="U377" s="163"/>
      <c r="V377" s="163"/>
      <c r="W377" s="163"/>
      <c r="X377" s="431"/>
      <c r="Y377" s="163"/>
      <c r="Z377" s="163"/>
      <c r="AA377" s="163"/>
    </row>
    <row r="378" spans="1:27" s="92" customFormat="1" ht="13.8" x14ac:dyDescent="0.25">
      <c r="A378" s="16"/>
      <c r="B378" s="16"/>
      <c r="C378" s="29"/>
      <c r="D378" s="16"/>
      <c r="E378" s="30"/>
      <c r="F378" s="321"/>
      <c r="G378" s="45"/>
      <c r="H378" s="103"/>
      <c r="I378" s="399"/>
      <c r="J378" s="371"/>
      <c r="K378" s="163"/>
      <c r="L378" s="163"/>
      <c r="M378" s="163"/>
      <c r="N378" s="163"/>
      <c r="O378" s="37"/>
      <c r="P378" s="161"/>
      <c r="Q378" s="37"/>
      <c r="R378" s="37"/>
      <c r="S378" s="37"/>
      <c r="T378" s="37"/>
      <c r="U378" s="163"/>
      <c r="V378" s="163"/>
      <c r="W378" s="163"/>
      <c r="X378" s="431"/>
      <c r="Y378" s="163"/>
      <c r="Z378" s="163"/>
      <c r="AA378" s="163"/>
    </row>
    <row r="379" spans="1:27" s="92" customFormat="1" ht="13.8" x14ac:dyDescent="0.25">
      <c r="A379" s="16"/>
      <c r="B379" s="16"/>
      <c r="C379" s="29"/>
      <c r="D379" s="16"/>
      <c r="E379" s="30"/>
      <c r="F379" s="321"/>
      <c r="G379" s="45"/>
      <c r="H379" s="103"/>
      <c r="I379" s="399"/>
      <c r="J379" s="371"/>
      <c r="K379" s="163"/>
      <c r="L379" s="163"/>
      <c r="M379" s="163"/>
      <c r="N379" s="163"/>
      <c r="O379" s="37"/>
      <c r="P379" s="161"/>
      <c r="Q379" s="37"/>
      <c r="R379" s="37"/>
      <c r="S379" s="37"/>
      <c r="T379" s="37"/>
      <c r="U379" s="163"/>
      <c r="V379" s="163"/>
      <c r="W379" s="163"/>
      <c r="X379" s="431"/>
      <c r="Y379" s="163"/>
      <c r="Z379" s="163"/>
      <c r="AA379" s="163"/>
    </row>
    <row r="380" spans="1:27" s="92" customFormat="1" ht="13.8" x14ac:dyDescent="0.25">
      <c r="A380" s="16"/>
      <c r="B380" s="16"/>
      <c r="C380" s="29"/>
      <c r="D380" s="16"/>
      <c r="E380" s="30"/>
      <c r="F380" s="321"/>
      <c r="G380" s="45"/>
      <c r="H380" s="103"/>
      <c r="I380" s="399"/>
      <c r="J380" s="371"/>
      <c r="K380" s="163"/>
      <c r="L380" s="163"/>
      <c r="M380" s="163"/>
      <c r="N380" s="163"/>
      <c r="O380" s="37"/>
      <c r="P380" s="161"/>
      <c r="Q380" s="37"/>
      <c r="R380" s="37"/>
      <c r="S380" s="37"/>
      <c r="T380" s="37"/>
      <c r="U380" s="163"/>
      <c r="V380" s="163"/>
      <c r="W380" s="163"/>
      <c r="X380" s="431"/>
      <c r="Y380" s="163"/>
      <c r="Z380" s="163"/>
      <c r="AA380" s="163"/>
    </row>
    <row r="381" spans="1:27" s="92" customFormat="1" ht="13.8" x14ac:dyDescent="0.25">
      <c r="A381" s="16"/>
      <c r="B381" s="16"/>
      <c r="C381" s="29"/>
      <c r="D381" s="16"/>
      <c r="E381" s="30"/>
      <c r="F381" s="321"/>
      <c r="G381" s="45"/>
      <c r="H381" s="103"/>
      <c r="I381" s="399"/>
      <c r="J381" s="371"/>
      <c r="K381" s="163"/>
      <c r="L381" s="163"/>
      <c r="M381" s="163"/>
      <c r="N381" s="163"/>
      <c r="O381" s="37"/>
      <c r="P381" s="161"/>
      <c r="Q381" s="37"/>
      <c r="R381" s="37"/>
      <c r="S381" s="37"/>
      <c r="T381" s="37"/>
      <c r="U381" s="163"/>
      <c r="V381" s="163"/>
      <c r="W381" s="163"/>
      <c r="X381" s="431"/>
      <c r="Y381" s="163"/>
      <c r="Z381" s="163"/>
      <c r="AA381" s="163"/>
    </row>
    <row r="382" spans="1:27" s="92" customFormat="1" ht="13.8" x14ac:dyDescent="0.25">
      <c r="A382" s="16"/>
      <c r="B382" s="16"/>
      <c r="C382" s="29"/>
      <c r="D382" s="16"/>
      <c r="E382" s="30"/>
      <c r="F382" s="321"/>
      <c r="G382" s="45"/>
      <c r="H382" s="103"/>
      <c r="I382" s="399"/>
      <c r="J382" s="371"/>
      <c r="K382" s="163"/>
      <c r="L382" s="163"/>
      <c r="M382" s="163"/>
      <c r="N382" s="163"/>
      <c r="O382" s="37"/>
      <c r="P382" s="161"/>
      <c r="Q382" s="37"/>
      <c r="R382" s="37"/>
      <c r="S382" s="37"/>
      <c r="T382" s="37"/>
      <c r="U382" s="163"/>
      <c r="V382" s="163"/>
      <c r="W382" s="163"/>
      <c r="X382" s="431"/>
      <c r="Y382" s="163"/>
      <c r="Z382" s="163"/>
      <c r="AA382" s="163"/>
    </row>
    <row r="383" spans="1:27" s="92" customFormat="1" ht="13.8" x14ac:dyDescent="0.25">
      <c r="A383" s="16"/>
      <c r="B383" s="16"/>
      <c r="C383" s="29"/>
      <c r="D383" s="16"/>
      <c r="E383" s="30"/>
      <c r="F383" s="321"/>
      <c r="G383" s="45"/>
      <c r="H383" s="103"/>
      <c r="I383" s="399"/>
      <c r="J383" s="371"/>
      <c r="K383" s="163"/>
      <c r="L383" s="163"/>
      <c r="M383" s="163"/>
      <c r="N383" s="163"/>
      <c r="O383" s="37"/>
      <c r="P383" s="161"/>
      <c r="Q383" s="37"/>
      <c r="R383" s="37"/>
      <c r="S383" s="37"/>
      <c r="T383" s="37"/>
      <c r="U383" s="163"/>
      <c r="V383" s="163"/>
      <c r="W383" s="163"/>
      <c r="X383" s="431"/>
      <c r="Y383" s="163"/>
      <c r="Z383" s="163"/>
      <c r="AA383" s="163"/>
    </row>
    <row r="384" spans="1:27" s="92" customFormat="1" ht="13.8" x14ac:dyDescent="0.25">
      <c r="A384" s="16"/>
      <c r="B384" s="16"/>
      <c r="C384" s="29"/>
      <c r="D384" s="16"/>
      <c r="E384" s="30"/>
      <c r="F384" s="321"/>
      <c r="G384" s="45"/>
      <c r="H384" s="103"/>
      <c r="I384" s="399"/>
      <c r="J384" s="371"/>
      <c r="K384" s="163"/>
      <c r="L384" s="163"/>
      <c r="M384" s="163"/>
      <c r="N384" s="163"/>
      <c r="O384" s="37"/>
      <c r="P384" s="161"/>
      <c r="Q384" s="37"/>
      <c r="R384" s="37"/>
      <c r="S384" s="37"/>
      <c r="T384" s="37"/>
      <c r="U384" s="163"/>
      <c r="V384" s="163"/>
      <c r="W384" s="163"/>
      <c r="X384" s="431"/>
      <c r="Y384" s="163"/>
      <c r="Z384" s="163"/>
      <c r="AA384" s="163"/>
    </row>
    <row r="385" spans="1:27" s="92" customFormat="1" ht="13.8" x14ac:dyDescent="0.25">
      <c r="A385" s="16"/>
      <c r="B385" s="16"/>
      <c r="C385" s="29"/>
      <c r="D385" s="16"/>
      <c r="E385" s="30"/>
      <c r="F385" s="321"/>
      <c r="G385" s="45"/>
      <c r="H385" s="103"/>
      <c r="I385" s="399"/>
      <c r="J385" s="371"/>
      <c r="K385" s="163"/>
      <c r="L385" s="163"/>
      <c r="M385" s="163"/>
      <c r="N385" s="163"/>
      <c r="O385" s="37"/>
      <c r="P385" s="161"/>
      <c r="Q385" s="37"/>
      <c r="R385" s="37"/>
      <c r="S385" s="37"/>
      <c r="T385" s="37"/>
      <c r="U385" s="163"/>
      <c r="V385" s="163"/>
      <c r="W385" s="163"/>
      <c r="X385" s="431"/>
      <c r="Y385" s="163"/>
      <c r="Z385" s="163"/>
      <c r="AA385" s="163"/>
    </row>
    <row r="386" spans="1:27" s="92" customFormat="1" ht="13.8" x14ac:dyDescent="0.25">
      <c r="A386" s="16"/>
      <c r="B386" s="16"/>
      <c r="C386" s="29"/>
      <c r="D386" s="16"/>
      <c r="E386" s="30"/>
      <c r="F386" s="321"/>
      <c r="G386" s="45"/>
      <c r="H386" s="103"/>
      <c r="I386" s="399"/>
      <c r="J386" s="371"/>
      <c r="K386" s="163"/>
      <c r="L386" s="163"/>
      <c r="M386" s="163"/>
      <c r="N386" s="163"/>
      <c r="O386" s="37"/>
      <c r="P386" s="161"/>
      <c r="Q386" s="37"/>
      <c r="R386" s="37"/>
      <c r="S386" s="37"/>
      <c r="T386" s="37"/>
      <c r="U386" s="163"/>
      <c r="V386" s="163"/>
      <c r="W386" s="163"/>
      <c r="X386" s="431"/>
      <c r="Y386" s="163"/>
      <c r="Z386" s="163"/>
      <c r="AA386" s="163"/>
    </row>
    <row r="387" spans="1:27" s="92" customFormat="1" ht="13.8" x14ac:dyDescent="0.25">
      <c r="A387" s="16"/>
      <c r="B387" s="16"/>
      <c r="C387" s="29"/>
      <c r="D387" s="16"/>
      <c r="E387" s="30"/>
      <c r="F387" s="321"/>
      <c r="G387" s="45"/>
      <c r="H387" s="103"/>
      <c r="I387" s="399"/>
      <c r="J387" s="371"/>
      <c r="K387" s="163"/>
      <c r="L387" s="163"/>
      <c r="M387" s="163"/>
      <c r="N387" s="163"/>
      <c r="O387" s="37"/>
      <c r="P387" s="161"/>
      <c r="Q387" s="37"/>
      <c r="R387" s="37"/>
      <c r="S387" s="37"/>
      <c r="T387" s="37"/>
      <c r="U387" s="163"/>
      <c r="V387" s="163"/>
      <c r="W387" s="163"/>
      <c r="X387" s="431"/>
      <c r="Y387" s="163"/>
      <c r="Z387" s="163"/>
      <c r="AA387" s="163"/>
    </row>
    <row r="388" spans="1:27" s="92" customFormat="1" ht="13.8" x14ac:dyDescent="0.25">
      <c r="A388" s="16"/>
      <c r="B388" s="16"/>
      <c r="C388" s="29"/>
      <c r="D388" s="16"/>
      <c r="E388" s="30"/>
      <c r="F388" s="321"/>
      <c r="G388" s="45"/>
      <c r="H388" s="103"/>
      <c r="I388" s="399"/>
      <c r="J388" s="371"/>
      <c r="K388" s="163"/>
      <c r="L388" s="163"/>
      <c r="M388" s="163"/>
      <c r="N388" s="163"/>
      <c r="O388" s="37"/>
      <c r="P388" s="161"/>
      <c r="Q388" s="37"/>
      <c r="R388" s="37"/>
      <c r="S388" s="37"/>
      <c r="T388" s="37"/>
      <c r="U388" s="163"/>
      <c r="V388" s="163"/>
      <c r="W388" s="163"/>
      <c r="X388" s="431"/>
      <c r="Y388" s="163"/>
      <c r="Z388" s="163"/>
      <c r="AA388" s="163"/>
    </row>
    <row r="389" spans="1:27" s="92" customFormat="1" ht="13.8" x14ac:dyDescent="0.25">
      <c r="A389" s="16"/>
      <c r="B389" s="16"/>
      <c r="C389" s="29"/>
      <c r="D389" s="16"/>
      <c r="E389" s="30"/>
      <c r="F389" s="321"/>
      <c r="G389" s="45"/>
      <c r="H389" s="103"/>
      <c r="I389" s="399"/>
      <c r="J389" s="371"/>
      <c r="K389" s="163"/>
      <c r="L389" s="163"/>
      <c r="M389" s="163"/>
      <c r="N389" s="163"/>
      <c r="O389" s="37"/>
      <c r="P389" s="161"/>
      <c r="Q389" s="37"/>
      <c r="R389" s="37"/>
      <c r="S389" s="37"/>
      <c r="T389" s="37"/>
      <c r="U389" s="163"/>
      <c r="V389" s="163"/>
      <c r="W389" s="163"/>
      <c r="X389" s="431"/>
      <c r="Y389" s="163"/>
      <c r="Z389" s="163"/>
      <c r="AA389" s="163"/>
    </row>
    <row r="390" spans="1:27" s="92" customFormat="1" ht="13.8" x14ac:dyDescent="0.25">
      <c r="A390" s="16"/>
      <c r="B390" s="16"/>
      <c r="C390" s="29"/>
      <c r="D390" s="16"/>
      <c r="E390" s="30"/>
      <c r="F390" s="321"/>
      <c r="G390" s="45"/>
      <c r="H390" s="103"/>
      <c r="I390" s="399"/>
      <c r="J390" s="371"/>
      <c r="K390" s="163"/>
      <c r="L390" s="163"/>
      <c r="M390" s="163"/>
      <c r="N390" s="163"/>
      <c r="O390" s="37"/>
      <c r="P390" s="161"/>
      <c r="Q390" s="37"/>
      <c r="R390" s="37"/>
      <c r="S390" s="37"/>
      <c r="T390" s="37"/>
      <c r="U390" s="163"/>
      <c r="V390" s="163"/>
      <c r="W390" s="163"/>
      <c r="X390" s="431"/>
      <c r="Y390" s="163"/>
      <c r="Z390" s="163"/>
      <c r="AA390" s="163"/>
    </row>
    <row r="391" spans="1:27" s="92" customFormat="1" ht="13.8" x14ac:dyDescent="0.25">
      <c r="A391" s="16"/>
      <c r="B391" s="16"/>
      <c r="C391" s="29"/>
      <c r="D391" s="16"/>
      <c r="E391" s="30"/>
      <c r="F391" s="321"/>
      <c r="G391" s="45"/>
      <c r="H391" s="103"/>
      <c r="I391" s="399"/>
      <c r="J391" s="371"/>
      <c r="K391" s="163"/>
      <c r="L391" s="163"/>
      <c r="M391" s="163"/>
      <c r="N391" s="163"/>
      <c r="O391" s="37"/>
      <c r="P391" s="161"/>
      <c r="Q391" s="37"/>
      <c r="R391" s="37"/>
      <c r="S391" s="37"/>
      <c r="T391" s="37"/>
      <c r="U391" s="163"/>
      <c r="V391" s="163"/>
      <c r="W391" s="163"/>
      <c r="X391" s="431"/>
      <c r="Y391" s="163"/>
      <c r="Z391" s="163"/>
      <c r="AA391" s="163"/>
    </row>
    <row r="392" spans="1:27" s="92" customFormat="1" ht="13.8" x14ac:dyDescent="0.25">
      <c r="A392" s="16"/>
      <c r="B392" s="16"/>
      <c r="C392" s="29"/>
      <c r="D392" s="16"/>
      <c r="E392" s="30"/>
      <c r="F392" s="321"/>
      <c r="G392" s="45"/>
      <c r="H392" s="103"/>
      <c r="I392" s="399"/>
      <c r="J392" s="371"/>
      <c r="K392" s="163"/>
      <c r="L392" s="163"/>
      <c r="M392" s="163"/>
      <c r="N392" s="163"/>
      <c r="O392" s="37"/>
      <c r="P392" s="161"/>
      <c r="Q392" s="37"/>
      <c r="R392" s="37"/>
      <c r="S392" s="37"/>
      <c r="T392" s="37"/>
      <c r="U392" s="163"/>
      <c r="V392" s="163"/>
      <c r="W392" s="163"/>
      <c r="X392" s="431"/>
      <c r="Y392" s="163"/>
      <c r="Z392" s="163"/>
      <c r="AA392" s="163"/>
    </row>
    <row r="393" spans="1:27" s="92" customFormat="1" ht="13.8" x14ac:dyDescent="0.25">
      <c r="A393" s="16"/>
      <c r="B393" s="16"/>
      <c r="C393" s="29"/>
      <c r="D393" s="16"/>
      <c r="E393" s="30"/>
      <c r="F393" s="321"/>
      <c r="G393" s="45"/>
      <c r="H393" s="103"/>
      <c r="I393" s="399"/>
      <c r="J393" s="371"/>
      <c r="K393" s="163"/>
      <c r="L393" s="163"/>
      <c r="M393" s="163"/>
      <c r="N393" s="163"/>
      <c r="O393" s="37"/>
      <c r="P393" s="161"/>
      <c r="Q393" s="37"/>
      <c r="R393" s="37"/>
      <c r="S393" s="37"/>
      <c r="T393" s="37"/>
      <c r="U393" s="163"/>
      <c r="V393" s="163"/>
      <c r="W393" s="163"/>
      <c r="X393" s="431"/>
      <c r="Y393" s="163"/>
      <c r="Z393" s="163"/>
      <c r="AA393" s="163"/>
    </row>
    <row r="394" spans="1:27" s="92" customFormat="1" ht="13.8" x14ac:dyDescent="0.25">
      <c r="A394" s="16"/>
      <c r="B394" s="16"/>
      <c r="C394" s="29"/>
      <c r="D394" s="16"/>
      <c r="E394" s="30"/>
      <c r="F394" s="321"/>
      <c r="G394" s="45"/>
      <c r="H394" s="103"/>
      <c r="I394" s="399"/>
      <c r="J394" s="371"/>
      <c r="K394" s="163"/>
      <c r="L394" s="163"/>
      <c r="M394" s="163"/>
      <c r="N394" s="163"/>
      <c r="O394" s="37"/>
      <c r="P394" s="161"/>
      <c r="Q394" s="37"/>
      <c r="R394" s="37"/>
      <c r="S394" s="37"/>
      <c r="T394" s="37"/>
      <c r="U394" s="163"/>
      <c r="V394" s="163"/>
      <c r="W394" s="163"/>
      <c r="X394" s="431"/>
      <c r="Y394" s="163"/>
      <c r="Z394" s="163"/>
      <c r="AA394" s="163"/>
    </row>
    <row r="395" spans="1:27" s="92" customFormat="1" ht="13.8" x14ac:dyDescent="0.25">
      <c r="A395" s="16"/>
      <c r="B395" s="16"/>
      <c r="C395" s="29"/>
      <c r="D395" s="16"/>
      <c r="E395" s="30"/>
      <c r="F395" s="321"/>
      <c r="G395" s="45"/>
      <c r="H395" s="103"/>
      <c r="I395" s="399"/>
      <c r="J395" s="371"/>
      <c r="K395" s="163"/>
      <c r="L395" s="163"/>
      <c r="M395" s="163"/>
      <c r="N395" s="163"/>
      <c r="O395" s="37"/>
      <c r="P395" s="161"/>
      <c r="Q395" s="37"/>
      <c r="R395" s="37"/>
      <c r="S395" s="37"/>
      <c r="T395" s="37"/>
      <c r="U395" s="163"/>
      <c r="V395" s="163"/>
      <c r="W395" s="163"/>
      <c r="X395" s="431"/>
      <c r="Y395" s="163"/>
      <c r="Z395" s="163"/>
      <c r="AA395" s="163"/>
    </row>
    <row r="396" spans="1:27" s="92" customFormat="1" ht="13.8" x14ac:dyDescent="0.25">
      <c r="A396" s="16"/>
      <c r="B396" s="16"/>
      <c r="C396" s="29"/>
      <c r="D396" s="16"/>
      <c r="E396" s="30"/>
      <c r="F396" s="321"/>
      <c r="G396" s="45"/>
      <c r="H396" s="103"/>
      <c r="I396" s="399"/>
      <c r="J396" s="371"/>
      <c r="K396" s="163"/>
      <c r="L396" s="163"/>
      <c r="M396" s="163"/>
      <c r="N396" s="163"/>
      <c r="O396" s="37"/>
      <c r="P396" s="161"/>
      <c r="Q396" s="37"/>
      <c r="R396" s="37"/>
      <c r="S396" s="37"/>
      <c r="T396" s="37"/>
      <c r="U396" s="163"/>
      <c r="V396" s="163"/>
      <c r="W396" s="163"/>
      <c r="X396" s="431"/>
      <c r="Y396" s="163"/>
      <c r="Z396" s="163"/>
      <c r="AA396" s="163"/>
    </row>
    <row r="397" spans="1:27" s="92" customFormat="1" ht="13.8" x14ac:dyDescent="0.25">
      <c r="A397" s="16"/>
      <c r="B397" s="16"/>
      <c r="C397" s="29"/>
      <c r="D397" s="16"/>
      <c r="E397" s="30"/>
      <c r="F397" s="321"/>
      <c r="G397" s="45"/>
      <c r="H397" s="103"/>
      <c r="I397" s="399"/>
      <c r="J397" s="371"/>
      <c r="K397" s="163"/>
      <c r="L397" s="163"/>
      <c r="M397" s="163"/>
      <c r="N397" s="163"/>
      <c r="O397" s="37"/>
      <c r="P397" s="161"/>
      <c r="Q397" s="37"/>
      <c r="R397" s="37"/>
      <c r="S397" s="37"/>
      <c r="T397" s="37"/>
      <c r="U397" s="163"/>
      <c r="V397" s="163"/>
      <c r="W397" s="163"/>
      <c r="X397" s="431"/>
      <c r="Y397" s="163"/>
      <c r="Z397" s="163"/>
      <c r="AA397" s="163"/>
    </row>
    <row r="398" spans="1:27" s="92" customFormat="1" ht="13.8" x14ac:dyDescent="0.25">
      <c r="A398" s="16"/>
      <c r="B398" s="16"/>
      <c r="C398" s="29"/>
      <c r="D398" s="16"/>
      <c r="E398" s="30"/>
      <c r="F398" s="321"/>
      <c r="G398" s="45"/>
      <c r="H398" s="103"/>
      <c r="I398" s="399"/>
      <c r="J398" s="371"/>
      <c r="K398" s="163"/>
      <c r="L398" s="163"/>
      <c r="M398" s="163"/>
      <c r="N398" s="163"/>
      <c r="O398" s="37"/>
      <c r="P398" s="161"/>
      <c r="Q398" s="37"/>
      <c r="R398" s="37"/>
      <c r="S398" s="37"/>
      <c r="T398" s="37"/>
      <c r="U398" s="163"/>
      <c r="V398" s="163"/>
      <c r="W398" s="163"/>
      <c r="X398" s="431"/>
      <c r="Y398" s="163"/>
      <c r="Z398" s="163"/>
      <c r="AA398" s="163"/>
    </row>
    <row r="399" spans="1:27" s="92" customFormat="1" ht="13.8" x14ac:dyDescent="0.25">
      <c r="A399" s="16"/>
      <c r="B399" s="16"/>
      <c r="C399" s="29"/>
      <c r="D399" s="16"/>
      <c r="E399" s="30"/>
      <c r="F399" s="321"/>
      <c r="G399" s="45"/>
      <c r="H399" s="103"/>
      <c r="I399" s="399"/>
      <c r="J399" s="371"/>
      <c r="K399" s="163"/>
      <c r="L399" s="163"/>
      <c r="M399" s="163"/>
      <c r="N399" s="163"/>
      <c r="O399" s="37"/>
      <c r="P399" s="161"/>
      <c r="Q399" s="37"/>
      <c r="R399" s="37"/>
      <c r="S399" s="37"/>
      <c r="T399" s="37"/>
      <c r="U399" s="163"/>
      <c r="V399" s="163"/>
      <c r="W399" s="163"/>
      <c r="X399" s="431"/>
      <c r="Y399" s="163"/>
      <c r="Z399" s="163"/>
      <c r="AA399" s="163"/>
    </row>
    <row r="400" spans="1:27" s="92" customFormat="1" ht="13.8" x14ac:dyDescent="0.25">
      <c r="A400" s="16"/>
      <c r="B400" s="16"/>
      <c r="C400" s="29"/>
      <c r="D400" s="16"/>
      <c r="E400" s="30"/>
      <c r="F400" s="321"/>
      <c r="G400" s="45"/>
      <c r="H400" s="103"/>
      <c r="I400" s="399"/>
      <c r="J400" s="371"/>
      <c r="K400" s="163"/>
      <c r="L400" s="163"/>
      <c r="M400" s="163"/>
      <c r="N400" s="163"/>
      <c r="O400" s="37"/>
      <c r="P400" s="161"/>
      <c r="Q400" s="37"/>
      <c r="R400" s="37"/>
      <c r="S400" s="37"/>
      <c r="T400" s="37"/>
      <c r="U400" s="163"/>
      <c r="V400" s="163"/>
      <c r="W400" s="163"/>
      <c r="X400" s="431"/>
      <c r="Y400" s="163"/>
      <c r="Z400" s="163"/>
      <c r="AA400" s="163"/>
    </row>
    <row r="401" spans="1:27" s="92" customFormat="1" ht="13.8" x14ac:dyDescent="0.25">
      <c r="A401" s="16"/>
      <c r="B401" s="16"/>
      <c r="C401" s="29"/>
      <c r="D401" s="16"/>
      <c r="E401" s="30"/>
      <c r="F401" s="321"/>
      <c r="G401" s="45"/>
      <c r="H401" s="103"/>
      <c r="I401" s="399"/>
      <c r="J401" s="371"/>
      <c r="K401" s="163"/>
      <c r="L401" s="163"/>
      <c r="M401" s="163"/>
      <c r="N401" s="163"/>
      <c r="O401" s="37"/>
      <c r="P401" s="161"/>
      <c r="Q401" s="37"/>
      <c r="R401" s="37"/>
      <c r="S401" s="37"/>
      <c r="T401" s="37"/>
      <c r="U401" s="163"/>
      <c r="V401" s="163"/>
      <c r="W401" s="163"/>
      <c r="X401" s="431"/>
      <c r="Y401" s="163"/>
      <c r="Z401" s="163"/>
      <c r="AA401" s="163"/>
    </row>
    <row r="402" spans="1:27" s="92" customFormat="1" ht="13.8" x14ac:dyDescent="0.25">
      <c r="A402" s="16"/>
      <c r="B402" s="16"/>
      <c r="C402" s="29"/>
      <c r="D402" s="16"/>
      <c r="E402" s="30"/>
      <c r="F402" s="321"/>
      <c r="G402" s="45"/>
      <c r="H402" s="103"/>
      <c r="I402" s="399"/>
      <c r="J402" s="371"/>
      <c r="K402" s="163"/>
      <c r="L402" s="163"/>
      <c r="M402" s="163"/>
      <c r="N402" s="163"/>
      <c r="O402" s="37"/>
      <c r="P402" s="161"/>
      <c r="Q402" s="37"/>
      <c r="R402" s="37"/>
      <c r="S402" s="37"/>
      <c r="T402" s="37"/>
      <c r="U402" s="163"/>
      <c r="V402" s="163"/>
      <c r="W402" s="163"/>
      <c r="X402" s="431"/>
      <c r="Y402" s="163"/>
      <c r="Z402" s="163"/>
      <c r="AA402" s="163"/>
    </row>
    <row r="403" spans="1:27" s="92" customFormat="1" ht="13.8" x14ac:dyDescent="0.25">
      <c r="A403" s="16"/>
      <c r="B403" s="16"/>
      <c r="C403" s="29"/>
      <c r="D403" s="16"/>
      <c r="E403" s="30"/>
      <c r="F403" s="321"/>
      <c r="G403" s="45"/>
      <c r="H403" s="103"/>
      <c r="I403" s="399"/>
      <c r="J403" s="371"/>
      <c r="K403" s="163"/>
      <c r="L403" s="163"/>
      <c r="M403" s="163"/>
      <c r="N403" s="163"/>
      <c r="O403" s="37"/>
      <c r="P403" s="161"/>
      <c r="Q403" s="37"/>
      <c r="R403" s="37"/>
      <c r="S403" s="37"/>
      <c r="T403" s="37"/>
      <c r="U403" s="163"/>
      <c r="V403" s="163"/>
      <c r="W403" s="163"/>
      <c r="X403" s="431"/>
      <c r="Y403" s="163"/>
      <c r="Z403" s="163"/>
      <c r="AA403" s="163"/>
    </row>
    <row r="404" spans="1:27" s="92" customFormat="1" ht="13.8" x14ac:dyDescent="0.25">
      <c r="A404" s="16"/>
      <c r="B404" s="16"/>
      <c r="C404" s="29"/>
      <c r="D404" s="16"/>
      <c r="E404" s="30"/>
      <c r="F404" s="321"/>
      <c r="G404" s="45"/>
      <c r="H404" s="103"/>
      <c r="I404" s="399"/>
      <c r="J404" s="371"/>
      <c r="K404" s="163"/>
      <c r="L404" s="163"/>
      <c r="M404" s="163"/>
      <c r="N404" s="163"/>
      <c r="O404" s="37"/>
      <c r="P404" s="161"/>
      <c r="Q404" s="37"/>
      <c r="R404" s="37"/>
      <c r="S404" s="37"/>
      <c r="T404" s="37"/>
      <c r="U404" s="163"/>
      <c r="V404" s="163"/>
      <c r="W404" s="163"/>
      <c r="X404" s="431"/>
      <c r="Y404" s="163"/>
      <c r="Z404" s="163"/>
      <c r="AA404" s="163"/>
    </row>
    <row r="405" spans="1:27" s="92" customFormat="1" ht="13.8" x14ac:dyDescent="0.25">
      <c r="A405" s="16"/>
      <c r="B405" s="16"/>
      <c r="C405" s="29"/>
      <c r="D405" s="16"/>
      <c r="E405" s="30"/>
      <c r="F405" s="321"/>
      <c r="G405" s="45"/>
      <c r="H405" s="103"/>
      <c r="I405" s="399"/>
      <c r="J405" s="371"/>
      <c r="K405" s="163"/>
      <c r="L405" s="163"/>
      <c r="M405" s="163"/>
      <c r="N405" s="163"/>
      <c r="O405" s="37"/>
      <c r="P405" s="161"/>
      <c r="Q405" s="37"/>
      <c r="R405" s="37"/>
      <c r="S405" s="37"/>
      <c r="T405" s="37"/>
      <c r="U405" s="163"/>
      <c r="V405" s="163"/>
      <c r="W405" s="163"/>
      <c r="X405" s="431"/>
      <c r="Y405" s="163"/>
      <c r="Z405" s="163"/>
      <c r="AA405" s="163"/>
    </row>
    <row r="406" spans="1:27" s="92" customFormat="1" ht="13.8" x14ac:dyDescent="0.25">
      <c r="A406" s="16"/>
      <c r="B406" s="16"/>
      <c r="C406" s="29"/>
      <c r="D406" s="16"/>
      <c r="E406" s="30"/>
      <c r="F406" s="321"/>
      <c r="G406" s="45"/>
      <c r="H406" s="103"/>
      <c r="I406" s="399"/>
      <c r="J406" s="371"/>
      <c r="K406" s="163"/>
      <c r="L406" s="163"/>
      <c r="M406" s="163"/>
      <c r="N406" s="163"/>
      <c r="O406" s="37"/>
      <c r="P406" s="161"/>
      <c r="Q406" s="37"/>
      <c r="R406" s="37"/>
      <c r="S406" s="37"/>
      <c r="T406" s="37"/>
      <c r="U406" s="163"/>
      <c r="V406" s="163"/>
      <c r="W406" s="163"/>
      <c r="X406" s="431"/>
      <c r="Y406" s="163"/>
      <c r="Z406" s="163"/>
      <c r="AA406" s="163"/>
    </row>
    <row r="407" spans="1:27" s="92" customFormat="1" ht="13.8" x14ac:dyDescent="0.25">
      <c r="A407" s="16"/>
      <c r="B407" s="16"/>
      <c r="C407" s="29"/>
      <c r="D407" s="16"/>
      <c r="E407" s="30"/>
      <c r="F407" s="321"/>
      <c r="G407" s="45"/>
      <c r="H407" s="103"/>
      <c r="I407" s="399"/>
      <c r="J407" s="371"/>
      <c r="K407" s="163"/>
      <c r="L407" s="163"/>
      <c r="M407" s="163"/>
      <c r="N407" s="163"/>
      <c r="O407" s="37"/>
      <c r="P407" s="161"/>
      <c r="Q407" s="37"/>
      <c r="R407" s="37"/>
      <c r="S407" s="37"/>
      <c r="T407" s="37"/>
      <c r="U407" s="163"/>
      <c r="V407" s="163"/>
      <c r="W407" s="163"/>
      <c r="X407" s="431"/>
      <c r="Y407" s="163"/>
      <c r="Z407" s="163"/>
      <c r="AA407" s="163"/>
    </row>
    <row r="408" spans="1:27" s="92" customFormat="1" ht="13.8" x14ac:dyDescent="0.25">
      <c r="A408" s="16"/>
      <c r="B408" s="16"/>
      <c r="C408" s="29"/>
      <c r="D408" s="16"/>
      <c r="E408" s="30"/>
      <c r="F408" s="321"/>
      <c r="G408" s="45"/>
      <c r="H408" s="103"/>
      <c r="I408" s="399"/>
      <c r="J408" s="371"/>
      <c r="K408" s="163"/>
      <c r="L408" s="163"/>
      <c r="M408" s="163"/>
      <c r="N408" s="163"/>
      <c r="O408" s="37"/>
      <c r="P408" s="161"/>
      <c r="Q408" s="37"/>
      <c r="R408" s="37"/>
      <c r="S408" s="37"/>
      <c r="T408" s="37"/>
      <c r="U408" s="163"/>
      <c r="V408" s="163"/>
      <c r="W408" s="163"/>
      <c r="X408" s="431"/>
      <c r="Y408" s="163"/>
      <c r="Z408" s="163"/>
      <c r="AA408" s="163"/>
    </row>
    <row r="409" spans="1:27" s="92" customFormat="1" ht="13.8" x14ac:dyDescent="0.25">
      <c r="A409" s="16"/>
      <c r="B409" s="16"/>
      <c r="C409" s="29"/>
      <c r="D409" s="16"/>
      <c r="E409" s="30"/>
      <c r="F409" s="321"/>
      <c r="G409" s="45"/>
      <c r="H409" s="103"/>
      <c r="I409" s="399"/>
      <c r="J409" s="371"/>
      <c r="K409" s="163"/>
      <c r="L409" s="163"/>
      <c r="M409" s="163"/>
      <c r="N409" s="163"/>
      <c r="O409" s="37"/>
      <c r="P409" s="161"/>
      <c r="Q409" s="37"/>
      <c r="R409" s="37"/>
      <c r="S409" s="37"/>
      <c r="T409" s="37"/>
      <c r="U409" s="163"/>
      <c r="V409" s="163"/>
      <c r="W409" s="163"/>
      <c r="X409" s="431"/>
      <c r="Y409" s="163"/>
      <c r="Z409" s="163"/>
      <c r="AA409" s="163"/>
    </row>
    <row r="410" spans="1:27" s="92" customFormat="1" ht="13.8" x14ac:dyDescent="0.25">
      <c r="A410" s="16"/>
      <c r="B410" s="16"/>
      <c r="C410" s="29"/>
      <c r="D410" s="16"/>
      <c r="E410" s="30"/>
      <c r="F410" s="321"/>
      <c r="G410" s="45"/>
      <c r="H410" s="103"/>
      <c r="I410" s="399"/>
      <c r="J410" s="371"/>
      <c r="K410" s="163"/>
      <c r="L410" s="163"/>
      <c r="M410" s="163"/>
      <c r="N410" s="163"/>
      <c r="O410" s="37"/>
      <c r="P410" s="161"/>
      <c r="Q410" s="37"/>
      <c r="R410" s="37"/>
      <c r="S410" s="37"/>
      <c r="T410" s="37"/>
      <c r="U410" s="163"/>
      <c r="V410" s="163"/>
      <c r="W410" s="163"/>
      <c r="X410" s="431"/>
      <c r="Y410" s="163"/>
      <c r="Z410" s="163"/>
      <c r="AA410" s="163"/>
    </row>
    <row r="411" spans="1:27" s="92" customFormat="1" ht="13.8" x14ac:dyDescent="0.25">
      <c r="A411" s="16"/>
      <c r="B411" s="16"/>
      <c r="C411" s="29"/>
      <c r="D411" s="16"/>
      <c r="E411" s="30"/>
      <c r="F411" s="321"/>
      <c r="G411" s="45"/>
      <c r="H411" s="103"/>
      <c r="I411" s="399"/>
      <c r="J411" s="371"/>
      <c r="K411" s="163"/>
      <c r="L411" s="163"/>
      <c r="M411" s="163"/>
      <c r="N411" s="163"/>
      <c r="O411" s="37"/>
      <c r="P411" s="161"/>
      <c r="Q411" s="37"/>
      <c r="R411" s="37"/>
      <c r="S411" s="37"/>
      <c r="T411" s="37"/>
      <c r="U411" s="163"/>
      <c r="V411" s="163"/>
      <c r="W411" s="163"/>
      <c r="X411" s="431"/>
      <c r="Y411" s="163"/>
      <c r="Z411" s="163"/>
      <c r="AA411" s="163"/>
    </row>
    <row r="412" spans="1:27" s="92" customFormat="1" ht="13.8" x14ac:dyDescent="0.25">
      <c r="A412" s="16"/>
      <c r="B412" s="16"/>
      <c r="C412" s="29"/>
      <c r="D412" s="16"/>
      <c r="E412" s="30"/>
      <c r="F412" s="321"/>
      <c r="G412" s="45"/>
      <c r="H412" s="103"/>
      <c r="I412" s="399"/>
      <c r="J412" s="371"/>
      <c r="K412" s="163"/>
      <c r="L412" s="163"/>
      <c r="M412" s="163"/>
      <c r="N412" s="163"/>
      <c r="O412" s="37"/>
      <c r="P412" s="161"/>
      <c r="Q412" s="37"/>
      <c r="R412" s="37"/>
      <c r="S412" s="37"/>
      <c r="T412" s="37"/>
      <c r="U412" s="163"/>
      <c r="V412" s="163"/>
      <c r="W412" s="163"/>
      <c r="X412" s="431"/>
      <c r="Y412" s="163"/>
      <c r="Z412" s="163"/>
      <c r="AA412" s="163"/>
    </row>
    <row r="413" spans="1:27" s="92" customFormat="1" ht="13.8" x14ac:dyDescent="0.25">
      <c r="A413" s="16"/>
      <c r="B413" s="16"/>
      <c r="C413" s="29"/>
      <c r="D413" s="16"/>
      <c r="E413" s="30"/>
      <c r="F413" s="321"/>
      <c r="G413" s="45"/>
      <c r="H413" s="103"/>
      <c r="I413" s="399"/>
      <c r="J413" s="371"/>
      <c r="K413" s="163"/>
      <c r="L413" s="163"/>
      <c r="M413" s="163"/>
      <c r="N413" s="163"/>
      <c r="O413" s="37"/>
      <c r="P413" s="161"/>
      <c r="Q413" s="37"/>
      <c r="R413" s="37"/>
      <c r="S413" s="37"/>
      <c r="T413" s="37"/>
      <c r="U413" s="163"/>
      <c r="V413" s="163"/>
      <c r="W413" s="163"/>
      <c r="X413" s="431"/>
      <c r="Y413" s="163"/>
      <c r="Z413" s="163"/>
      <c r="AA413" s="163"/>
    </row>
    <row r="414" spans="1:27" s="92" customFormat="1" ht="13.8" x14ac:dyDescent="0.25">
      <c r="A414" s="16"/>
      <c r="B414" s="16"/>
      <c r="C414" s="29"/>
      <c r="D414" s="16"/>
      <c r="E414" s="30"/>
      <c r="F414" s="321"/>
      <c r="G414" s="45"/>
      <c r="H414" s="103"/>
      <c r="I414" s="399"/>
      <c r="J414" s="371"/>
      <c r="K414" s="163"/>
      <c r="L414" s="163"/>
      <c r="M414" s="163"/>
      <c r="N414" s="163"/>
      <c r="O414" s="37"/>
      <c r="P414" s="161"/>
      <c r="Q414" s="37"/>
      <c r="R414" s="37"/>
      <c r="S414" s="37"/>
      <c r="T414" s="37"/>
      <c r="U414" s="163"/>
      <c r="V414" s="163"/>
      <c r="W414" s="163"/>
      <c r="X414" s="431"/>
      <c r="Y414" s="163"/>
      <c r="Z414" s="163"/>
      <c r="AA414" s="163"/>
    </row>
    <row r="415" spans="1:27" s="92" customFormat="1" ht="13.8" x14ac:dyDescent="0.25">
      <c r="A415" s="16"/>
      <c r="B415" s="16"/>
      <c r="C415" s="29"/>
      <c r="D415" s="16"/>
      <c r="E415" s="30"/>
      <c r="F415" s="321"/>
      <c r="G415" s="45"/>
      <c r="H415" s="103"/>
      <c r="I415" s="399"/>
      <c r="J415" s="371"/>
      <c r="K415" s="163"/>
      <c r="L415" s="163"/>
      <c r="M415" s="163"/>
      <c r="N415" s="163"/>
      <c r="O415" s="37"/>
      <c r="P415" s="161"/>
      <c r="Q415" s="37"/>
      <c r="R415" s="37"/>
      <c r="S415" s="37"/>
      <c r="T415" s="37"/>
      <c r="U415" s="163"/>
      <c r="V415" s="163"/>
      <c r="W415" s="163"/>
      <c r="X415" s="431"/>
      <c r="Y415" s="163"/>
      <c r="Z415" s="163"/>
      <c r="AA415" s="163"/>
    </row>
    <row r="416" spans="1:27" s="92" customFormat="1" ht="13.8" x14ac:dyDescent="0.25">
      <c r="A416" s="16"/>
      <c r="B416" s="16"/>
      <c r="C416" s="29"/>
      <c r="D416" s="16"/>
      <c r="E416" s="30"/>
      <c r="F416" s="321"/>
      <c r="G416" s="45"/>
      <c r="H416" s="103"/>
      <c r="I416" s="399"/>
      <c r="J416" s="371"/>
      <c r="K416" s="163"/>
      <c r="L416" s="163"/>
      <c r="M416" s="163"/>
      <c r="N416" s="163"/>
      <c r="O416" s="37"/>
      <c r="P416" s="161"/>
      <c r="Q416" s="37"/>
      <c r="R416" s="37"/>
      <c r="S416" s="37"/>
      <c r="T416" s="37"/>
      <c r="U416" s="163"/>
      <c r="V416" s="163"/>
      <c r="W416" s="163"/>
      <c r="X416" s="431"/>
      <c r="Y416" s="163"/>
      <c r="Z416" s="163"/>
      <c r="AA416" s="163"/>
    </row>
    <row r="417" spans="1:27" s="92" customFormat="1" ht="13.8" x14ac:dyDescent="0.25">
      <c r="A417" s="16"/>
      <c r="B417" s="16"/>
      <c r="C417" s="29"/>
      <c r="D417" s="16"/>
      <c r="E417" s="30"/>
      <c r="F417" s="321"/>
      <c r="G417" s="45"/>
      <c r="H417" s="103"/>
      <c r="I417" s="399"/>
      <c r="J417" s="371"/>
      <c r="K417" s="163"/>
      <c r="L417" s="163"/>
      <c r="M417" s="163"/>
      <c r="N417" s="163"/>
      <c r="O417" s="37"/>
      <c r="P417" s="161"/>
      <c r="Q417" s="37"/>
      <c r="R417" s="37"/>
      <c r="S417" s="37"/>
      <c r="T417" s="37"/>
      <c r="U417" s="163"/>
      <c r="V417" s="163"/>
      <c r="W417" s="163"/>
      <c r="X417" s="431"/>
      <c r="Y417" s="163"/>
      <c r="Z417" s="163"/>
      <c r="AA417" s="163"/>
    </row>
    <row r="418" spans="1:27" s="92" customFormat="1" ht="13.8" x14ac:dyDescent="0.25">
      <c r="A418" s="16"/>
      <c r="B418" s="16"/>
      <c r="C418" s="29"/>
      <c r="D418" s="16"/>
      <c r="E418" s="30"/>
      <c r="F418" s="321"/>
      <c r="G418" s="45"/>
      <c r="H418" s="103"/>
      <c r="I418" s="399"/>
      <c r="J418" s="371"/>
      <c r="K418" s="163"/>
      <c r="L418" s="163"/>
      <c r="M418" s="163"/>
      <c r="N418" s="163"/>
      <c r="O418" s="37"/>
      <c r="P418" s="161"/>
      <c r="Q418" s="37"/>
      <c r="R418" s="37"/>
      <c r="S418" s="37"/>
      <c r="T418" s="37"/>
      <c r="U418" s="163"/>
      <c r="V418" s="163"/>
      <c r="W418" s="163"/>
      <c r="X418" s="431"/>
      <c r="Y418" s="163"/>
      <c r="Z418" s="163"/>
      <c r="AA418" s="163"/>
    </row>
    <row r="419" spans="1:27" s="92" customFormat="1" ht="13.8" x14ac:dyDescent="0.25">
      <c r="A419" s="16"/>
      <c r="B419" s="16"/>
      <c r="C419" s="29"/>
      <c r="D419" s="16"/>
      <c r="E419" s="30"/>
      <c r="F419" s="321"/>
      <c r="G419" s="45"/>
      <c r="H419" s="103"/>
      <c r="I419" s="399"/>
      <c r="J419" s="371"/>
      <c r="K419" s="163"/>
      <c r="L419" s="163"/>
      <c r="M419" s="163"/>
      <c r="N419" s="163"/>
      <c r="O419" s="37"/>
      <c r="P419" s="161"/>
      <c r="Q419" s="37"/>
      <c r="R419" s="37"/>
      <c r="S419" s="37"/>
      <c r="T419" s="37"/>
      <c r="U419" s="163"/>
      <c r="V419" s="163"/>
      <c r="W419" s="163"/>
      <c r="X419" s="431"/>
      <c r="Y419" s="163"/>
      <c r="Z419" s="163"/>
      <c r="AA419" s="163"/>
    </row>
    <row r="420" spans="1:27" s="92" customFormat="1" ht="13.8" x14ac:dyDescent="0.25">
      <c r="A420" s="16"/>
      <c r="B420" s="16"/>
      <c r="C420" s="29"/>
      <c r="D420" s="16"/>
      <c r="E420" s="30"/>
      <c r="F420" s="321"/>
      <c r="G420" s="45"/>
      <c r="H420" s="103"/>
      <c r="I420" s="399"/>
      <c r="J420" s="371"/>
      <c r="K420" s="163"/>
      <c r="L420" s="163"/>
      <c r="M420" s="163"/>
      <c r="N420" s="163"/>
      <c r="O420" s="37"/>
      <c r="P420" s="161"/>
      <c r="Q420" s="37"/>
      <c r="R420" s="37"/>
      <c r="S420" s="37"/>
      <c r="T420" s="37"/>
      <c r="U420" s="163"/>
      <c r="V420" s="163"/>
      <c r="W420" s="163"/>
      <c r="X420" s="431"/>
      <c r="Y420" s="163"/>
      <c r="Z420" s="163"/>
      <c r="AA420" s="163"/>
    </row>
    <row r="421" spans="1:27" s="92" customFormat="1" ht="13.8" x14ac:dyDescent="0.25">
      <c r="A421" s="16"/>
      <c r="B421" s="16"/>
      <c r="C421" s="29"/>
      <c r="D421" s="16"/>
      <c r="E421" s="30"/>
      <c r="F421" s="321"/>
      <c r="G421" s="45"/>
      <c r="H421" s="103"/>
      <c r="I421" s="399"/>
      <c r="J421" s="371"/>
      <c r="K421" s="163"/>
      <c r="L421" s="163"/>
      <c r="M421" s="163"/>
      <c r="N421" s="163"/>
      <c r="O421" s="37"/>
      <c r="P421" s="161"/>
      <c r="Q421" s="37"/>
      <c r="R421" s="37"/>
      <c r="S421" s="37"/>
      <c r="T421" s="37"/>
      <c r="U421" s="163"/>
      <c r="V421" s="163"/>
      <c r="W421" s="163"/>
      <c r="X421" s="431"/>
      <c r="Y421" s="163"/>
      <c r="Z421" s="163"/>
      <c r="AA421" s="163"/>
    </row>
    <row r="422" spans="1:27" s="92" customFormat="1" ht="13.8" x14ac:dyDescent="0.25">
      <c r="A422" s="16"/>
      <c r="B422" s="16"/>
      <c r="C422" s="29"/>
      <c r="D422" s="16"/>
      <c r="E422" s="30"/>
      <c r="F422" s="321"/>
      <c r="G422" s="45"/>
      <c r="H422" s="103"/>
      <c r="I422" s="399"/>
      <c r="J422" s="371"/>
      <c r="K422" s="163"/>
      <c r="L422" s="163"/>
      <c r="M422" s="163"/>
      <c r="N422" s="163"/>
      <c r="O422" s="37"/>
      <c r="P422" s="161"/>
      <c r="Q422" s="37"/>
      <c r="R422" s="37"/>
      <c r="S422" s="37"/>
      <c r="T422" s="37"/>
      <c r="U422" s="163"/>
      <c r="V422" s="163"/>
      <c r="W422" s="163"/>
      <c r="X422" s="431"/>
      <c r="Y422" s="163"/>
      <c r="Z422" s="163"/>
      <c r="AA422" s="163"/>
    </row>
    <row r="423" spans="1:27" s="92" customFormat="1" ht="13.8" x14ac:dyDescent="0.25">
      <c r="A423" s="16"/>
      <c r="B423" s="16"/>
      <c r="C423" s="29"/>
      <c r="D423" s="16"/>
      <c r="E423" s="30"/>
      <c r="F423" s="321"/>
      <c r="G423" s="45"/>
      <c r="H423" s="103"/>
      <c r="I423" s="399"/>
      <c r="J423" s="371"/>
      <c r="K423" s="163"/>
      <c r="L423" s="163"/>
      <c r="M423" s="163"/>
      <c r="N423" s="163"/>
      <c r="O423" s="37"/>
      <c r="P423" s="161"/>
      <c r="Q423" s="37"/>
      <c r="R423" s="37"/>
      <c r="S423" s="37"/>
      <c r="T423" s="37"/>
      <c r="U423" s="163"/>
      <c r="V423" s="163"/>
      <c r="W423" s="163"/>
      <c r="X423" s="431"/>
      <c r="Y423" s="163"/>
      <c r="Z423" s="163"/>
      <c r="AA423" s="163"/>
    </row>
    <row r="424" spans="1:27" s="92" customFormat="1" ht="13.8" x14ac:dyDescent="0.25">
      <c r="A424" s="16"/>
      <c r="B424" s="16"/>
      <c r="C424" s="29"/>
      <c r="D424" s="16"/>
      <c r="E424" s="30"/>
      <c r="F424" s="321"/>
      <c r="G424" s="45"/>
      <c r="H424" s="103"/>
      <c r="I424" s="399"/>
      <c r="J424" s="371"/>
      <c r="K424" s="163"/>
      <c r="L424" s="163"/>
      <c r="M424" s="163"/>
      <c r="N424" s="163"/>
      <c r="O424" s="37"/>
      <c r="P424" s="161"/>
      <c r="Q424" s="37"/>
      <c r="R424" s="37"/>
      <c r="S424" s="37"/>
      <c r="T424" s="37"/>
      <c r="U424" s="163"/>
      <c r="V424" s="163"/>
      <c r="W424" s="163"/>
      <c r="X424" s="431"/>
      <c r="Y424" s="163"/>
      <c r="Z424" s="163"/>
      <c r="AA424" s="163"/>
    </row>
    <row r="425" spans="1:27" s="92" customFormat="1" ht="13.8" x14ac:dyDescent="0.25">
      <c r="A425" s="16"/>
      <c r="B425" s="16"/>
      <c r="C425" s="29"/>
      <c r="D425" s="16"/>
      <c r="E425" s="30"/>
      <c r="F425" s="321"/>
      <c r="G425" s="45"/>
      <c r="H425" s="103"/>
      <c r="I425" s="399"/>
      <c r="J425" s="371"/>
      <c r="K425" s="163"/>
      <c r="L425" s="163"/>
      <c r="M425" s="163"/>
      <c r="N425" s="163"/>
      <c r="O425" s="37"/>
      <c r="P425" s="161"/>
      <c r="Q425" s="37"/>
      <c r="R425" s="37"/>
      <c r="S425" s="37"/>
      <c r="T425" s="37"/>
      <c r="U425" s="163"/>
      <c r="V425" s="163"/>
      <c r="W425" s="163"/>
      <c r="X425" s="431"/>
      <c r="Y425" s="163"/>
      <c r="Z425" s="163"/>
      <c r="AA425" s="163"/>
    </row>
    <row r="426" spans="1:27" s="92" customFormat="1" ht="13.8" x14ac:dyDescent="0.25">
      <c r="A426" s="16"/>
      <c r="B426" s="16"/>
      <c r="C426" s="29"/>
      <c r="D426" s="16"/>
      <c r="E426" s="30"/>
      <c r="F426" s="321"/>
      <c r="G426" s="45"/>
      <c r="H426" s="103"/>
      <c r="I426" s="399"/>
      <c r="J426" s="371"/>
      <c r="K426" s="163"/>
      <c r="L426" s="163"/>
      <c r="M426" s="163"/>
      <c r="N426" s="163"/>
      <c r="O426" s="37"/>
      <c r="P426" s="161"/>
      <c r="Q426" s="37"/>
      <c r="R426" s="37"/>
      <c r="S426" s="37"/>
      <c r="T426" s="37"/>
      <c r="U426" s="163"/>
      <c r="V426" s="163"/>
      <c r="W426" s="163"/>
      <c r="X426" s="431"/>
      <c r="Y426" s="163"/>
      <c r="Z426" s="163"/>
      <c r="AA426" s="163"/>
    </row>
    <row r="427" spans="1:27" s="92" customFormat="1" ht="13.8" x14ac:dyDescent="0.25">
      <c r="A427" s="16"/>
      <c r="B427" s="16"/>
      <c r="C427" s="29"/>
      <c r="D427" s="16"/>
      <c r="E427" s="30"/>
      <c r="F427" s="321"/>
      <c r="G427" s="45"/>
      <c r="H427" s="103"/>
      <c r="I427" s="399"/>
      <c r="J427" s="371"/>
      <c r="K427" s="163"/>
      <c r="L427" s="163"/>
      <c r="M427" s="163"/>
      <c r="N427" s="163"/>
      <c r="O427" s="37"/>
      <c r="P427" s="161"/>
      <c r="Q427" s="37"/>
      <c r="R427" s="37"/>
      <c r="S427" s="37"/>
      <c r="T427" s="37"/>
      <c r="U427" s="163"/>
      <c r="V427" s="163"/>
      <c r="W427" s="163"/>
      <c r="X427" s="431"/>
      <c r="Y427" s="163"/>
      <c r="Z427" s="163"/>
      <c r="AA427" s="163"/>
    </row>
    <row r="428" spans="1:27" s="92" customFormat="1" ht="13.8" x14ac:dyDescent="0.25">
      <c r="A428" s="16"/>
      <c r="B428" s="16"/>
      <c r="C428" s="29"/>
      <c r="D428" s="16"/>
      <c r="E428" s="30"/>
      <c r="F428" s="321"/>
      <c r="G428" s="45"/>
      <c r="H428" s="103"/>
      <c r="I428" s="399"/>
      <c r="J428" s="371"/>
      <c r="K428" s="163"/>
      <c r="L428" s="163"/>
      <c r="M428" s="163"/>
      <c r="N428" s="163"/>
      <c r="O428" s="37"/>
      <c r="P428" s="161"/>
      <c r="Q428" s="37"/>
      <c r="R428" s="37"/>
      <c r="S428" s="37"/>
      <c r="T428" s="37"/>
      <c r="U428" s="163"/>
      <c r="V428" s="163"/>
      <c r="W428" s="163"/>
      <c r="X428" s="431"/>
      <c r="Y428" s="163"/>
      <c r="Z428" s="163"/>
      <c r="AA428" s="163"/>
    </row>
    <row r="429" spans="1:27" s="92" customFormat="1" ht="13.8" x14ac:dyDescent="0.25">
      <c r="A429" s="16"/>
      <c r="B429" s="16"/>
      <c r="C429" s="29"/>
      <c r="D429" s="16"/>
      <c r="E429" s="30"/>
      <c r="F429" s="321"/>
      <c r="G429" s="45"/>
      <c r="H429" s="103"/>
      <c r="I429" s="399"/>
      <c r="J429" s="371"/>
      <c r="K429" s="163"/>
      <c r="L429" s="163"/>
      <c r="M429" s="163"/>
      <c r="N429" s="163"/>
      <c r="O429" s="37"/>
      <c r="P429" s="161"/>
      <c r="Q429" s="37"/>
      <c r="R429" s="37"/>
      <c r="S429" s="37"/>
      <c r="T429" s="37"/>
      <c r="U429" s="163"/>
      <c r="V429" s="163"/>
      <c r="W429" s="163"/>
      <c r="X429" s="431"/>
      <c r="Y429" s="163"/>
      <c r="Z429" s="163"/>
      <c r="AA429" s="163"/>
    </row>
    <row r="430" spans="1:27" s="92" customFormat="1" ht="13.8" x14ac:dyDescent="0.25">
      <c r="A430" s="16"/>
      <c r="B430" s="16"/>
      <c r="C430" s="29"/>
      <c r="D430" s="16"/>
      <c r="E430" s="30"/>
      <c r="F430" s="321"/>
      <c r="G430" s="45"/>
      <c r="H430" s="103"/>
      <c r="I430" s="399"/>
      <c r="J430" s="371"/>
      <c r="K430" s="163"/>
      <c r="L430" s="163"/>
      <c r="M430" s="163"/>
      <c r="N430" s="163"/>
      <c r="O430" s="37"/>
      <c r="P430" s="161"/>
      <c r="Q430" s="37"/>
      <c r="R430" s="37"/>
      <c r="S430" s="37"/>
      <c r="T430" s="37"/>
      <c r="U430" s="163"/>
      <c r="V430" s="163"/>
      <c r="W430" s="163"/>
      <c r="X430" s="431"/>
      <c r="Y430" s="163"/>
      <c r="Z430" s="163"/>
      <c r="AA430" s="163"/>
    </row>
    <row r="431" spans="1:27" s="92" customFormat="1" ht="13.8" x14ac:dyDescent="0.25">
      <c r="A431" s="16"/>
      <c r="B431" s="16"/>
      <c r="C431" s="29"/>
      <c r="D431" s="16"/>
      <c r="E431" s="30"/>
      <c r="F431" s="321"/>
      <c r="G431" s="45"/>
      <c r="H431" s="103"/>
      <c r="I431" s="399"/>
      <c r="J431" s="371"/>
      <c r="K431" s="163"/>
      <c r="L431" s="163"/>
      <c r="M431" s="163"/>
      <c r="N431" s="163"/>
      <c r="O431" s="37"/>
      <c r="P431" s="161"/>
      <c r="Q431" s="37"/>
      <c r="R431" s="37"/>
      <c r="S431" s="37"/>
      <c r="T431" s="37"/>
      <c r="U431" s="163"/>
      <c r="V431" s="163"/>
      <c r="W431" s="163"/>
      <c r="X431" s="431"/>
      <c r="Y431" s="163"/>
      <c r="Z431" s="163"/>
      <c r="AA431" s="163"/>
    </row>
    <row r="432" spans="1:27" s="92" customFormat="1" ht="13.8" x14ac:dyDescent="0.25">
      <c r="A432" s="16"/>
      <c r="B432" s="16"/>
      <c r="C432" s="29"/>
      <c r="D432" s="16"/>
      <c r="E432" s="30"/>
      <c r="F432" s="321"/>
      <c r="G432" s="45"/>
      <c r="H432" s="103"/>
      <c r="I432" s="399"/>
      <c r="J432" s="371"/>
      <c r="K432" s="163"/>
      <c r="L432" s="163"/>
      <c r="M432" s="163"/>
      <c r="N432" s="163"/>
      <c r="O432" s="37"/>
      <c r="P432" s="161"/>
      <c r="Q432" s="37"/>
      <c r="R432" s="37"/>
      <c r="S432" s="37"/>
      <c r="T432" s="37"/>
      <c r="U432" s="163"/>
      <c r="V432" s="163"/>
      <c r="W432" s="163"/>
      <c r="X432" s="431"/>
      <c r="Y432" s="163"/>
      <c r="Z432" s="163"/>
      <c r="AA432" s="163"/>
    </row>
    <row r="433" spans="1:27" s="92" customFormat="1" ht="13.8" x14ac:dyDescent="0.25">
      <c r="A433" s="16"/>
      <c r="B433" s="16"/>
      <c r="C433" s="29"/>
      <c r="D433" s="16"/>
      <c r="E433" s="30"/>
      <c r="F433" s="321"/>
      <c r="G433" s="45"/>
      <c r="H433" s="103"/>
      <c r="I433" s="399"/>
      <c r="J433" s="371"/>
      <c r="K433" s="163"/>
      <c r="L433" s="163"/>
      <c r="M433" s="163"/>
      <c r="N433" s="163"/>
      <c r="O433" s="37"/>
      <c r="P433" s="161"/>
      <c r="Q433" s="37"/>
      <c r="R433" s="37"/>
      <c r="S433" s="37"/>
      <c r="T433" s="37"/>
      <c r="U433" s="163"/>
      <c r="V433" s="163"/>
      <c r="W433" s="163"/>
      <c r="X433" s="431"/>
      <c r="Y433" s="163"/>
      <c r="Z433" s="163"/>
      <c r="AA433" s="163"/>
    </row>
    <row r="434" spans="1:27" s="92" customFormat="1" ht="13.8" x14ac:dyDescent="0.25">
      <c r="A434" s="16"/>
      <c r="B434" s="16"/>
      <c r="C434" s="29"/>
      <c r="D434" s="16"/>
      <c r="E434" s="30"/>
      <c r="F434" s="321"/>
      <c r="G434" s="45"/>
      <c r="H434" s="103"/>
      <c r="I434" s="399"/>
      <c r="J434" s="371"/>
      <c r="K434" s="163"/>
      <c r="L434" s="163"/>
      <c r="M434" s="163"/>
      <c r="N434" s="163"/>
      <c r="O434" s="37"/>
      <c r="P434" s="161"/>
      <c r="Q434" s="37"/>
      <c r="R434" s="37"/>
      <c r="S434" s="37"/>
      <c r="T434" s="37"/>
      <c r="U434" s="163"/>
      <c r="V434" s="163"/>
      <c r="W434" s="163"/>
      <c r="X434" s="431"/>
      <c r="Y434" s="163"/>
      <c r="Z434" s="163"/>
      <c r="AA434" s="163"/>
    </row>
    <row r="435" spans="1:27" s="92" customFormat="1" ht="13.8" x14ac:dyDescent="0.25">
      <c r="A435" s="16"/>
      <c r="B435" s="16"/>
      <c r="C435" s="29"/>
      <c r="D435" s="16"/>
      <c r="E435" s="30"/>
      <c r="F435" s="321"/>
      <c r="G435" s="45"/>
      <c r="H435" s="103"/>
      <c r="I435" s="399"/>
      <c r="J435" s="371"/>
      <c r="K435" s="163"/>
      <c r="L435" s="163"/>
      <c r="M435" s="163"/>
      <c r="N435" s="163"/>
      <c r="O435" s="37"/>
      <c r="P435" s="161"/>
      <c r="Q435" s="37"/>
      <c r="R435" s="37"/>
      <c r="S435" s="37"/>
      <c r="T435" s="37"/>
      <c r="U435" s="163"/>
      <c r="V435" s="163"/>
      <c r="W435" s="163"/>
      <c r="X435" s="431"/>
      <c r="Y435" s="163"/>
      <c r="Z435" s="163"/>
      <c r="AA435" s="163"/>
    </row>
    <row r="436" spans="1:27" s="92" customFormat="1" ht="13.8" x14ac:dyDescent="0.25">
      <c r="A436" s="16"/>
      <c r="B436" s="16"/>
      <c r="C436" s="29"/>
      <c r="D436" s="16"/>
      <c r="E436" s="30"/>
      <c r="F436" s="321"/>
      <c r="G436" s="45"/>
      <c r="H436" s="103"/>
      <c r="I436" s="399"/>
      <c r="J436" s="371"/>
      <c r="K436" s="163"/>
      <c r="L436" s="163"/>
      <c r="M436" s="163"/>
      <c r="N436" s="163"/>
      <c r="O436" s="37"/>
      <c r="P436" s="161"/>
      <c r="Q436" s="37"/>
      <c r="R436" s="37"/>
      <c r="S436" s="37"/>
      <c r="T436" s="37"/>
      <c r="U436" s="163"/>
      <c r="V436" s="163"/>
      <c r="W436" s="163"/>
      <c r="X436" s="431"/>
      <c r="Y436" s="163"/>
      <c r="Z436" s="163"/>
      <c r="AA436" s="163"/>
    </row>
    <row r="437" spans="1:27" s="92" customFormat="1" ht="13.8" x14ac:dyDescent="0.25">
      <c r="A437" s="16"/>
      <c r="B437" s="16"/>
      <c r="C437" s="29"/>
      <c r="D437" s="16"/>
      <c r="E437" s="30"/>
      <c r="F437" s="321"/>
      <c r="G437" s="45"/>
      <c r="H437" s="103"/>
      <c r="I437" s="399"/>
      <c r="J437" s="371"/>
      <c r="K437" s="163"/>
      <c r="L437" s="163"/>
      <c r="M437" s="163"/>
      <c r="N437" s="163"/>
      <c r="O437" s="37"/>
      <c r="P437" s="161"/>
      <c r="Q437" s="37"/>
      <c r="R437" s="37"/>
      <c r="S437" s="37"/>
      <c r="T437" s="37"/>
      <c r="U437" s="163"/>
      <c r="V437" s="163"/>
      <c r="W437" s="163"/>
      <c r="X437" s="431"/>
      <c r="Y437" s="163"/>
      <c r="Z437" s="163"/>
      <c r="AA437" s="163"/>
    </row>
    <row r="438" spans="1:27" s="92" customFormat="1" ht="13.8" x14ac:dyDescent="0.25">
      <c r="A438" s="16"/>
      <c r="B438" s="16"/>
      <c r="C438" s="29"/>
      <c r="D438" s="16"/>
      <c r="E438" s="30"/>
      <c r="F438" s="321"/>
      <c r="G438" s="45"/>
      <c r="H438" s="103"/>
      <c r="I438" s="399"/>
      <c r="J438" s="371"/>
      <c r="K438" s="163"/>
      <c r="L438" s="163"/>
      <c r="M438" s="163"/>
      <c r="N438" s="163"/>
      <c r="O438" s="37"/>
      <c r="P438" s="161"/>
      <c r="Q438" s="37"/>
      <c r="R438" s="37"/>
      <c r="S438" s="37"/>
      <c r="T438" s="37"/>
      <c r="U438" s="163"/>
      <c r="V438" s="163"/>
      <c r="W438" s="163"/>
      <c r="X438" s="431"/>
      <c r="Y438" s="163"/>
      <c r="Z438" s="163"/>
      <c r="AA438" s="163"/>
    </row>
    <row r="439" spans="1:27" s="92" customFormat="1" ht="13.8" x14ac:dyDescent="0.25">
      <c r="A439" s="16"/>
      <c r="B439" s="16"/>
      <c r="C439" s="29"/>
      <c r="D439" s="16"/>
      <c r="E439" s="30"/>
      <c r="F439" s="321"/>
      <c r="G439" s="45"/>
      <c r="H439" s="103"/>
      <c r="I439" s="399"/>
      <c r="J439" s="371"/>
      <c r="K439" s="163"/>
      <c r="L439" s="163"/>
      <c r="M439" s="163"/>
      <c r="N439" s="163"/>
      <c r="O439" s="37"/>
      <c r="P439" s="161"/>
      <c r="Q439" s="37"/>
      <c r="R439" s="37"/>
      <c r="S439" s="37"/>
      <c r="T439" s="37"/>
      <c r="U439" s="163"/>
      <c r="V439" s="163"/>
      <c r="W439" s="163"/>
      <c r="X439" s="431"/>
      <c r="Y439" s="163"/>
      <c r="Z439" s="163"/>
      <c r="AA439" s="163"/>
    </row>
    <row r="440" spans="1:27" s="92" customFormat="1" ht="13.8" x14ac:dyDescent="0.25">
      <c r="A440" s="16"/>
      <c r="B440" s="16"/>
      <c r="C440" s="29"/>
      <c r="D440" s="16"/>
      <c r="E440" s="30"/>
      <c r="F440" s="321"/>
      <c r="G440" s="45"/>
      <c r="H440" s="103"/>
      <c r="I440" s="399"/>
      <c r="J440" s="371"/>
      <c r="K440" s="163"/>
      <c r="L440" s="163"/>
      <c r="M440" s="163"/>
      <c r="N440" s="163"/>
      <c r="O440" s="37"/>
      <c r="P440" s="161"/>
      <c r="Q440" s="37"/>
      <c r="R440" s="37"/>
      <c r="S440" s="37"/>
      <c r="T440" s="37"/>
      <c r="U440" s="163"/>
      <c r="V440" s="163"/>
      <c r="W440" s="163"/>
      <c r="X440" s="431"/>
      <c r="Y440" s="163"/>
      <c r="Z440" s="163"/>
      <c r="AA440" s="163"/>
    </row>
    <row r="441" spans="1:27" s="92" customFormat="1" ht="13.8" x14ac:dyDescent="0.25">
      <c r="A441" s="16"/>
      <c r="B441" s="16"/>
      <c r="C441" s="29"/>
      <c r="D441" s="16"/>
      <c r="E441" s="30"/>
      <c r="F441" s="321"/>
      <c r="G441" s="45"/>
      <c r="H441" s="103"/>
      <c r="I441" s="399"/>
      <c r="J441" s="371"/>
      <c r="K441" s="163"/>
      <c r="L441" s="163"/>
      <c r="M441" s="163"/>
      <c r="N441" s="163"/>
      <c r="O441" s="37"/>
      <c r="P441" s="161"/>
      <c r="Q441" s="37"/>
      <c r="R441" s="37"/>
      <c r="S441" s="37"/>
      <c r="T441" s="37"/>
      <c r="U441" s="163"/>
      <c r="V441" s="163"/>
      <c r="W441" s="163"/>
      <c r="X441" s="431"/>
      <c r="Y441" s="163"/>
      <c r="Z441" s="163"/>
      <c r="AA441" s="163"/>
    </row>
    <row r="442" spans="1:27" s="92" customFormat="1" ht="13.8" x14ac:dyDescent="0.25">
      <c r="A442" s="16"/>
      <c r="B442" s="16"/>
      <c r="C442" s="29"/>
      <c r="D442" s="16"/>
      <c r="E442" s="30"/>
      <c r="F442" s="321"/>
      <c r="G442" s="45"/>
      <c r="H442" s="103"/>
      <c r="I442" s="399"/>
      <c r="J442" s="371"/>
      <c r="K442" s="163"/>
      <c r="L442" s="163"/>
      <c r="M442" s="163"/>
      <c r="N442" s="163"/>
      <c r="O442" s="37"/>
      <c r="P442" s="161"/>
      <c r="Q442" s="37"/>
      <c r="R442" s="37"/>
      <c r="S442" s="37"/>
      <c r="T442" s="37"/>
      <c r="U442" s="163"/>
      <c r="V442" s="163"/>
      <c r="W442" s="163"/>
      <c r="X442" s="431"/>
      <c r="Y442" s="163"/>
      <c r="Z442" s="163"/>
      <c r="AA442" s="163"/>
    </row>
    <row r="443" spans="1:27" s="92" customFormat="1" ht="13.8" x14ac:dyDescent="0.25">
      <c r="A443" s="16"/>
      <c r="B443" s="16"/>
      <c r="C443" s="29"/>
      <c r="D443" s="16"/>
      <c r="E443" s="30"/>
      <c r="F443" s="321"/>
      <c r="G443" s="45"/>
      <c r="H443" s="103"/>
      <c r="I443" s="399"/>
      <c r="J443" s="371"/>
      <c r="K443" s="163"/>
      <c r="L443" s="163"/>
      <c r="M443" s="163"/>
      <c r="N443" s="163"/>
      <c r="O443" s="37"/>
      <c r="P443" s="161"/>
      <c r="Q443" s="37"/>
      <c r="R443" s="37"/>
      <c r="S443" s="37"/>
      <c r="T443" s="37"/>
      <c r="U443" s="163"/>
      <c r="V443" s="163"/>
      <c r="W443" s="163"/>
      <c r="X443" s="431"/>
      <c r="Y443" s="163"/>
      <c r="Z443" s="163"/>
      <c r="AA443" s="163"/>
    </row>
    <row r="444" spans="1:27" s="92" customFormat="1" ht="13.8" x14ac:dyDescent="0.25">
      <c r="A444" s="16"/>
      <c r="B444" s="16"/>
      <c r="C444" s="29"/>
      <c r="D444" s="16"/>
      <c r="E444" s="30"/>
      <c r="F444" s="321"/>
      <c r="G444" s="45"/>
      <c r="H444" s="103"/>
      <c r="I444" s="399"/>
      <c r="J444" s="371"/>
      <c r="K444" s="163"/>
      <c r="L444" s="163"/>
      <c r="M444" s="163"/>
      <c r="N444" s="163"/>
      <c r="O444" s="37"/>
      <c r="P444" s="161"/>
      <c r="Q444" s="37"/>
      <c r="R444" s="37"/>
      <c r="S444" s="37"/>
      <c r="T444" s="37"/>
      <c r="U444" s="163"/>
      <c r="V444" s="163"/>
      <c r="W444" s="163"/>
      <c r="X444" s="431"/>
      <c r="Y444" s="163"/>
      <c r="Z444" s="163"/>
      <c r="AA444" s="163"/>
    </row>
    <row r="445" spans="1:27" s="92" customFormat="1" ht="13.8" x14ac:dyDescent="0.25">
      <c r="A445" s="16"/>
      <c r="B445" s="16"/>
      <c r="C445" s="29"/>
      <c r="D445" s="16"/>
      <c r="E445" s="30"/>
      <c r="F445" s="321"/>
      <c r="G445" s="45"/>
      <c r="H445" s="103"/>
      <c r="I445" s="399"/>
      <c r="J445" s="371"/>
      <c r="K445" s="163"/>
      <c r="L445" s="163"/>
      <c r="M445" s="163"/>
      <c r="N445" s="163"/>
      <c r="O445" s="37"/>
      <c r="P445" s="161"/>
      <c r="Q445" s="37"/>
      <c r="R445" s="37"/>
      <c r="S445" s="37"/>
      <c r="T445" s="37"/>
      <c r="U445" s="163"/>
      <c r="V445" s="163"/>
      <c r="W445" s="163"/>
      <c r="X445" s="431"/>
      <c r="Y445" s="163"/>
      <c r="Z445" s="163"/>
      <c r="AA445" s="163"/>
    </row>
    <row r="446" spans="1:27" s="92" customFormat="1" ht="13.8" x14ac:dyDescent="0.25">
      <c r="A446" s="16"/>
      <c r="B446" s="16"/>
      <c r="C446" s="29"/>
      <c r="D446" s="16"/>
      <c r="E446" s="30"/>
      <c r="F446" s="321"/>
      <c r="G446" s="45"/>
      <c r="H446" s="103"/>
      <c r="I446" s="399"/>
      <c r="J446" s="371"/>
      <c r="K446" s="163"/>
      <c r="L446" s="163"/>
      <c r="M446" s="163"/>
      <c r="N446" s="163"/>
      <c r="O446" s="37"/>
      <c r="P446" s="161"/>
      <c r="Q446" s="37"/>
      <c r="R446" s="37"/>
      <c r="S446" s="37"/>
      <c r="T446" s="37"/>
      <c r="U446" s="163"/>
      <c r="V446" s="163"/>
      <c r="W446" s="163"/>
      <c r="X446" s="431"/>
      <c r="Y446" s="163"/>
      <c r="Z446" s="163"/>
      <c r="AA446" s="163"/>
    </row>
    <row r="447" spans="1:27" s="92" customFormat="1" ht="13.8" x14ac:dyDescent="0.25">
      <c r="A447" s="16"/>
      <c r="B447" s="16"/>
      <c r="C447" s="29"/>
      <c r="D447" s="16"/>
      <c r="E447" s="30"/>
      <c r="F447" s="321"/>
      <c r="G447" s="45"/>
      <c r="H447" s="103"/>
      <c r="I447" s="399"/>
      <c r="J447" s="371"/>
      <c r="K447" s="163"/>
      <c r="L447" s="163"/>
      <c r="M447" s="163"/>
      <c r="N447" s="163"/>
      <c r="O447" s="37"/>
      <c r="P447" s="161"/>
      <c r="Q447" s="37"/>
      <c r="R447" s="37"/>
      <c r="S447" s="37"/>
      <c r="T447" s="37"/>
      <c r="U447" s="163"/>
      <c r="V447" s="163"/>
      <c r="W447" s="163"/>
      <c r="X447" s="431"/>
      <c r="Y447" s="163"/>
      <c r="Z447" s="163"/>
      <c r="AA447" s="163"/>
    </row>
    <row r="448" spans="1:27" s="92" customFormat="1" ht="13.8" x14ac:dyDescent="0.25">
      <c r="A448" s="16"/>
      <c r="B448" s="16"/>
      <c r="C448" s="29"/>
      <c r="D448" s="16"/>
      <c r="E448" s="30"/>
      <c r="F448" s="321"/>
      <c r="G448" s="45"/>
      <c r="H448" s="103"/>
      <c r="I448" s="399"/>
      <c r="J448" s="371"/>
      <c r="K448" s="163"/>
      <c r="L448" s="163"/>
      <c r="M448" s="163"/>
      <c r="N448" s="163"/>
      <c r="O448" s="37"/>
      <c r="P448" s="161"/>
      <c r="Q448" s="37"/>
      <c r="R448" s="37"/>
      <c r="S448" s="37"/>
      <c r="T448" s="37"/>
      <c r="U448" s="163"/>
      <c r="V448" s="163"/>
      <c r="W448" s="163"/>
      <c r="X448" s="431"/>
      <c r="Y448" s="163"/>
      <c r="Z448" s="163"/>
      <c r="AA448" s="163"/>
    </row>
    <row r="449" spans="1:27" s="92" customFormat="1" ht="13.8" x14ac:dyDescent="0.25">
      <c r="A449" s="16"/>
      <c r="B449" s="16"/>
      <c r="C449" s="29"/>
      <c r="D449" s="16"/>
      <c r="E449" s="30"/>
      <c r="F449" s="321"/>
      <c r="G449" s="45"/>
      <c r="H449" s="103"/>
      <c r="I449" s="399"/>
      <c r="J449" s="371"/>
      <c r="K449" s="163"/>
      <c r="L449" s="163"/>
      <c r="M449" s="163"/>
      <c r="N449" s="163"/>
      <c r="O449" s="37"/>
      <c r="P449" s="161"/>
      <c r="Q449" s="37"/>
      <c r="R449" s="37"/>
      <c r="S449" s="37"/>
      <c r="T449" s="37"/>
      <c r="U449" s="163"/>
      <c r="V449" s="163"/>
      <c r="W449" s="163"/>
      <c r="X449" s="431"/>
      <c r="Y449" s="163"/>
      <c r="Z449" s="163"/>
      <c r="AA449" s="163"/>
    </row>
    <row r="450" spans="1:27" s="92" customFormat="1" ht="13.8" x14ac:dyDescent="0.25">
      <c r="A450" s="16"/>
      <c r="B450" s="16"/>
      <c r="C450" s="29"/>
      <c r="D450" s="16"/>
      <c r="E450" s="30"/>
      <c r="F450" s="321"/>
      <c r="G450" s="45"/>
      <c r="H450" s="103"/>
      <c r="I450" s="399"/>
      <c r="J450" s="371"/>
      <c r="K450" s="163"/>
      <c r="L450" s="163"/>
      <c r="M450" s="163"/>
      <c r="N450" s="163"/>
      <c r="O450" s="37"/>
      <c r="P450" s="161"/>
      <c r="Q450" s="37"/>
      <c r="R450" s="37"/>
      <c r="S450" s="37"/>
      <c r="T450" s="37"/>
      <c r="U450" s="163"/>
      <c r="V450" s="163"/>
      <c r="W450" s="163"/>
      <c r="X450" s="431"/>
      <c r="Y450" s="163"/>
      <c r="Z450" s="163"/>
      <c r="AA450" s="163"/>
    </row>
    <row r="451" spans="1:27" s="92" customFormat="1" ht="13.8" x14ac:dyDescent="0.25">
      <c r="A451" s="16"/>
      <c r="B451" s="16"/>
      <c r="C451" s="29"/>
      <c r="D451" s="16"/>
      <c r="E451" s="30"/>
      <c r="F451" s="321"/>
      <c r="G451" s="45"/>
      <c r="H451" s="103"/>
      <c r="I451" s="399"/>
      <c r="J451" s="371"/>
      <c r="K451" s="163"/>
      <c r="L451" s="163"/>
      <c r="M451" s="163"/>
      <c r="N451" s="163"/>
      <c r="O451" s="37"/>
      <c r="P451" s="161"/>
      <c r="Q451" s="37"/>
      <c r="R451" s="37"/>
      <c r="S451" s="37"/>
      <c r="T451" s="37"/>
      <c r="U451" s="163"/>
      <c r="V451" s="163"/>
      <c r="W451" s="163"/>
      <c r="X451" s="431"/>
      <c r="Y451" s="163"/>
      <c r="Z451" s="163"/>
      <c r="AA451" s="163"/>
    </row>
    <row r="452" spans="1:27" s="92" customFormat="1" ht="13.8" x14ac:dyDescent="0.25">
      <c r="A452" s="16"/>
      <c r="B452" s="16"/>
      <c r="C452" s="29"/>
      <c r="D452" s="16"/>
      <c r="E452" s="30"/>
      <c r="F452" s="321"/>
      <c r="G452" s="45"/>
      <c r="H452" s="103"/>
      <c r="I452" s="399"/>
      <c r="J452" s="371"/>
      <c r="K452" s="163"/>
      <c r="L452" s="163"/>
      <c r="M452" s="163"/>
      <c r="N452" s="163"/>
      <c r="O452" s="37"/>
      <c r="P452" s="161"/>
      <c r="Q452" s="37"/>
      <c r="R452" s="37"/>
      <c r="S452" s="37"/>
      <c r="T452" s="37"/>
      <c r="U452" s="163"/>
      <c r="V452" s="163"/>
      <c r="W452" s="163"/>
      <c r="X452" s="431"/>
      <c r="Y452" s="163"/>
      <c r="Z452" s="163"/>
      <c r="AA452" s="163"/>
    </row>
    <row r="453" spans="1:27" s="92" customFormat="1" ht="13.8" x14ac:dyDescent="0.25">
      <c r="A453" s="16"/>
      <c r="B453" s="16"/>
      <c r="C453" s="29"/>
      <c r="D453" s="16"/>
      <c r="E453" s="30"/>
      <c r="F453" s="321"/>
      <c r="G453" s="45"/>
      <c r="H453" s="103"/>
      <c r="I453" s="399"/>
      <c r="J453" s="371"/>
      <c r="K453" s="163"/>
      <c r="L453" s="163"/>
      <c r="M453" s="163"/>
      <c r="N453" s="163"/>
      <c r="O453" s="37"/>
      <c r="P453" s="161"/>
      <c r="Q453" s="37"/>
      <c r="R453" s="37"/>
      <c r="S453" s="37"/>
      <c r="T453" s="37"/>
      <c r="U453" s="163"/>
      <c r="V453" s="163"/>
      <c r="W453" s="163"/>
      <c r="X453" s="431"/>
      <c r="Y453" s="163"/>
      <c r="Z453" s="163"/>
      <c r="AA453" s="163"/>
    </row>
    <row r="454" spans="1:27" s="92" customFormat="1" ht="13.8" x14ac:dyDescent="0.25">
      <c r="A454" s="16"/>
      <c r="B454" s="16"/>
      <c r="C454" s="29"/>
      <c r="D454" s="16"/>
      <c r="E454" s="30"/>
      <c r="F454" s="321"/>
      <c r="G454" s="45"/>
      <c r="H454" s="103"/>
      <c r="I454" s="399"/>
      <c r="J454" s="371"/>
      <c r="K454" s="163"/>
      <c r="L454" s="163"/>
      <c r="M454" s="163"/>
      <c r="N454" s="163"/>
      <c r="O454" s="37"/>
      <c r="P454" s="161"/>
      <c r="Q454" s="37"/>
      <c r="R454" s="37"/>
      <c r="S454" s="37"/>
      <c r="T454" s="37"/>
      <c r="U454" s="163"/>
      <c r="V454" s="163"/>
      <c r="W454" s="163"/>
      <c r="X454" s="431"/>
      <c r="Y454" s="163"/>
      <c r="Z454" s="163"/>
      <c r="AA454" s="163"/>
    </row>
    <row r="455" spans="1:27" s="92" customFormat="1" ht="13.8" x14ac:dyDescent="0.25">
      <c r="A455" s="16"/>
      <c r="B455" s="16"/>
      <c r="C455" s="29"/>
      <c r="D455" s="16"/>
      <c r="E455" s="30"/>
      <c r="F455" s="321"/>
      <c r="G455" s="45"/>
      <c r="H455" s="103"/>
      <c r="I455" s="399"/>
      <c r="J455" s="371"/>
      <c r="K455" s="163"/>
      <c r="L455" s="163"/>
      <c r="M455" s="163"/>
      <c r="N455" s="163"/>
      <c r="O455" s="37"/>
      <c r="P455" s="161"/>
      <c r="Q455" s="37"/>
      <c r="R455" s="37"/>
      <c r="S455" s="37"/>
      <c r="T455" s="37"/>
      <c r="U455" s="163"/>
      <c r="V455" s="163"/>
      <c r="W455" s="163"/>
      <c r="X455" s="431"/>
      <c r="Y455" s="163"/>
      <c r="Z455" s="163"/>
      <c r="AA455" s="163"/>
    </row>
    <row r="456" spans="1:27" s="92" customFormat="1" ht="13.8" x14ac:dyDescent="0.25">
      <c r="A456" s="16"/>
      <c r="B456" s="16"/>
      <c r="C456" s="29"/>
      <c r="D456" s="16"/>
      <c r="E456" s="30"/>
      <c r="F456" s="321"/>
      <c r="G456" s="45"/>
      <c r="H456" s="103"/>
      <c r="I456" s="399"/>
      <c r="J456" s="371"/>
      <c r="K456" s="163"/>
      <c r="L456" s="163"/>
      <c r="M456" s="163"/>
      <c r="N456" s="163"/>
      <c r="O456" s="37"/>
      <c r="P456" s="161"/>
      <c r="Q456" s="37"/>
      <c r="R456" s="37"/>
      <c r="S456" s="37"/>
      <c r="T456" s="37"/>
      <c r="U456" s="163"/>
      <c r="V456" s="163"/>
      <c r="W456" s="163"/>
      <c r="X456" s="431"/>
      <c r="Y456" s="163"/>
      <c r="Z456" s="163"/>
      <c r="AA456" s="163"/>
    </row>
    <row r="457" spans="1:27" s="92" customFormat="1" ht="13.8" x14ac:dyDescent="0.25">
      <c r="A457" s="16"/>
      <c r="B457" s="16"/>
      <c r="C457" s="29"/>
      <c r="D457" s="16"/>
      <c r="E457" s="30"/>
      <c r="F457" s="321"/>
      <c r="G457" s="45"/>
      <c r="H457" s="103"/>
      <c r="I457" s="399"/>
      <c r="J457" s="371"/>
      <c r="K457" s="163"/>
      <c r="L457" s="163"/>
      <c r="M457" s="163"/>
      <c r="N457" s="163"/>
      <c r="O457" s="37"/>
      <c r="P457" s="161"/>
      <c r="Q457" s="37"/>
      <c r="R457" s="37"/>
      <c r="S457" s="37"/>
      <c r="T457" s="37"/>
      <c r="U457" s="163"/>
      <c r="V457" s="163"/>
      <c r="W457" s="163"/>
      <c r="X457" s="431"/>
      <c r="Y457" s="163"/>
      <c r="Z457" s="163"/>
      <c r="AA457" s="163"/>
    </row>
    <row r="458" spans="1:27" s="92" customFormat="1" ht="13.8" x14ac:dyDescent="0.25">
      <c r="A458" s="16"/>
      <c r="B458" s="16"/>
      <c r="C458" s="29"/>
      <c r="D458" s="16"/>
      <c r="E458" s="30"/>
      <c r="F458" s="321"/>
      <c r="G458" s="45"/>
      <c r="H458" s="103"/>
      <c r="I458" s="399"/>
      <c r="J458" s="371"/>
      <c r="K458" s="163"/>
      <c r="L458" s="163"/>
      <c r="M458" s="163"/>
      <c r="N458" s="163"/>
      <c r="O458" s="37"/>
      <c r="P458" s="161"/>
      <c r="Q458" s="37"/>
      <c r="R458" s="37"/>
      <c r="S458" s="37"/>
      <c r="T458" s="37"/>
      <c r="U458" s="163"/>
      <c r="V458" s="163"/>
      <c r="W458" s="163"/>
      <c r="X458" s="431"/>
      <c r="Y458" s="163"/>
      <c r="Z458" s="163"/>
      <c r="AA458" s="163"/>
    </row>
    <row r="459" spans="1:27" s="92" customFormat="1" ht="13.8" x14ac:dyDescent="0.25">
      <c r="A459" s="16"/>
      <c r="B459" s="16"/>
      <c r="C459" s="29"/>
      <c r="D459" s="16"/>
      <c r="E459" s="30"/>
      <c r="F459" s="321"/>
      <c r="G459" s="45"/>
      <c r="H459" s="103"/>
      <c r="I459" s="399"/>
      <c r="J459" s="371"/>
      <c r="K459" s="163"/>
      <c r="L459" s="163"/>
      <c r="M459" s="163"/>
      <c r="N459" s="163"/>
      <c r="O459" s="37"/>
      <c r="P459" s="161"/>
      <c r="Q459" s="37"/>
      <c r="R459" s="37"/>
      <c r="S459" s="37"/>
      <c r="T459" s="37"/>
      <c r="U459" s="163"/>
      <c r="V459" s="163"/>
      <c r="W459" s="163"/>
      <c r="X459" s="431"/>
      <c r="Y459" s="163"/>
      <c r="Z459" s="163"/>
      <c r="AA459" s="163"/>
    </row>
    <row r="460" spans="1:27" s="92" customFormat="1" ht="13.8" x14ac:dyDescent="0.25">
      <c r="A460" s="16"/>
      <c r="B460" s="16"/>
      <c r="C460" s="29"/>
      <c r="D460" s="16"/>
      <c r="E460" s="30"/>
      <c r="F460" s="321"/>
      <c r="G460" s="45"/>
      <c r="H460" s="103"/>
      <c r="I460" s="399"/>
      <c r="J460" s="371"/>
      <c r="K460" s="163"/>
      <c r="L460" s="163"/>
      <c r="M460" s="163"/>
      <c r="N460" s="163"/>
      <c r="O460" s="37"/>
      <c r="P460" s="161"/>
      <c r="Q460" s="37"/>
      <c r="R460" s="37"/>
      <c r="S460" s="37"/>
      <c r="T460" s="37"/>
      <c r="U460" s="163"/>
      <c r="V460" s="163"/>
      <c r="W460" s="163"/>
      <c r="X460" s="431"/>
      <c r="Y460" s="163"/>
      <c r="Z460" s="163"/>
      <c r="AA460" s="163"/>
    </row>
    <row r="461" spans="1:27" s="92" customFormat="1" ht="13.8" x14ac:dyDescent="0.25">
      <c r="A461" s="16"/>
      <c r="B461" s="16"/>
      <c r="C461" s="29"/>
      <c r="D461" s="16"/>
      <c r="E461" s="30"/>
      <c r="F461" s="321"/>
      <c r="G461" s="45"/>
      <c r="H461" s="103"/>
      <c r="I461" s="399"/>
      <c r="J461" s="371"/>
      <c r="K461" s="163"/>
      <c r="L461" s="163"/>
      <c r="M461" s="163"/>
      <c r="N461" s="163"/>
      <c r="O461" s="37"/>
      <c r="P461" s="161"/>
      <c r="Q461" s="37"/>
      <c r="R461" s="37"/>
      <c r="S461" s="37"/>
      <c r="T461" s="37"/>
      <c r="U461" s="163"/>
      <c r="V461" s="163"/>
      <c r="W461" s="163"/>
      <c r="X461" s="431"/>
      <c r="Y461" s="163"/>
      <c r="Z461" s="163"/>
      <c r="AA461" s="163"/>
    </row>
    <row r="462" spans="1:27" s="92" customFormat="1" ht="13.8" x14ac:dyDescent="0.25">
      <c r="A462" s="16"/>
      <c r="B462" s="16"/>
      <c r="C462" s="29"/>
      <c r="D462" s="16"/>
      <c r="E462" s="30"/>
      <c r="F462" s="321"/>
      <c r="G462" s="45"/>
      <c r="H462" s="103"/>
      <c r="I462" s="399"/>
      <c r="J462" s="371"/>
      <c r="K462" s="163"/>
      <c r="L462" s="163"/>
      <c r="M462" s="163"/>
      <c r="N462" s="163"/>
      <c r="O462" s="37"/>
      <c r="P462" s="161"/>
      <c r="Q462" s="37"/>
      <c r="R462" s="37"/>
      <c r="S462" s="37"/>
      <c r="T462" s="37"/>
      <c r="U462" s="163"/>
      <c r="V462" s="163"/>
      <c r="W462" s="163"/>
      <c r="X462" s="431"/>
      <c r="Y462" s="163"/>
      <c r="Z462" s="163"/>
      <c r="AA462" s="163"/>
    </row>
    <row r="463" spans="1:27" s="92" customFormat="1" ht="13.8" x14ac:dyDescent="0.25">
      <c r="A463" s="16"/>
      <c r="B463" s="16"/>
      <c r="C463" s="29"/>
      <c r="D463" s="16"/>
      <c r="E463" s="30"/>
      <c r="F463" s="321"/>
      <c r="G463" s="45"/>
      <c r="H463" s="103"/>
      <c r="I463" s="399"/>
      <c r="J463" s="371"/>
      <c r="K463" s="163"/>
      <c r="L463" s="163"/>
      <c r="M463" s="163"/>
      <c r="N463" s="163"/>
      <c r="O463" s="37"/>
      <c r="P463" s="161"/>
      <c r="Q463" s="37"/>
      <c r="R463" s="37"/>
      <c r="S463" s="37"/>
      <c r="T463" s="37"/>
      <c r="U463" s="163"/>
      <c r="V463" s="163"/>
      <c r="W463" s="163"/>
      <c r="X463" s="431"/>
      <c r="Y463" s="163"/>
      <c r="Z463" s="163"/>
      <c r="AA463" s="163"/>
    </row>
    <row r="464" spans="1:27" s="92" customFormat="1" ht="13.8" x14ac:dyDescent="0.25">
      <c r="A464" s="16"/>
      <c r="B464" s="16"/>
      <c r="C464" s="29"/>
      <c r="D464" s="16"/>
      <c r="E464" s="30"/>
      <c r="F464" s="321"/>
      <c r="G464" s="45"/>
      <c r="H464" s="103"/>
      <c r="I464" s="399"/>
      <c r="J464" s="371"/>
      <c r="K464" s="163"/>
      <c r="L464" s="163"/>
      <c r="M464" s="163"/>
      <c r="N464" s="163"/>
      <c r="O464" s="37"/>
      <c r="P464" s="161"/>
      <c r="Q464" s="37"/>
      <c r="R464" s="37"/>
      <c r="S464" s="37"/>
      <c r="T464" s="37"/>
      <c r="U464" s="163"/>
      <c r="V464" s="163"/>
      <c r="W464" s="163"/>
      <c r="X464" s="431"/>
      <c r="Y464" s="163"/>
      <c r="Z464" s="163"/>
      <c r="AA464" s="163"/>
    </row>
    <row r="465" spans="1:27" s="92" customFormat="1" ht="13.8" x14ac:dyDescent="0.25">
      <c r="A465" s="16"/>
      <c r="B465" s="16"/>
      <c r="C465" s="29"/>
      <c r="D465" s="16"/>
      <c r="E465" s="30"/>
      <c r="F465" s="321"/>
      <c r="G465" s="45"/>
      <c r="H465" s="103"/>
      <c r="I465" s="399"/>
      <c r="J465" s="371"/>
      <c r="K465" s="163"/>
      <c r="L465" s="163"/>
      <c r="M465" s="163"/>
      <c r="N465" s="163"/>
      <c r="O465" s="37"/>
      <c r="P465" s="161"/>
      <c r="Q465" s="37"/>
      <c r="R465" s="37"/>
      <c r="S465" s="37"/>
      <c r="T465" s="37"/>
      <c r="U465" s="163"/>
      <c r="V465" s="163"/>
      <c r="W465" s="163"/>
      <c r="X465" s="431"/>
      <c r="Y465" s="163"/>
      <c r="Z465" s="163"/>
      <c r="AA465" s="163"/>
    </row>
    <row r="466" spans="1:27" s="92" customFormat="1" ht="13.8" x14ac:dyDescent="0.25">
      <c r="A466" s="16"/>
      <c r="B466" s="16"/>
      <c r="C466" s="29"/>
      <c r="D466" s="16"/>
      <c r="E466" s="30"/>
      <c r="F466" s="321"/>
      <c r="G466" s="45"/>
      <c r="H466" s="103"/>
      <c r="I466" s="399"/>
      <c r="J466" s="371"/>
      <c r="K466" s="163"/>
      <c r="L466" s="163"/>
      <c r="M466" s="163"/>
      <c r="N466" s="163"/>
      <c r="O466" s="37"/>
      <c r="P466" s="161"/>
      <c r="Q466" s="37"/>
      <c r="R466" s="37"/>
      <c r="S466" s="37"/>
      <c r="T466" s="37"/>
      <c r="U466" s="163"/>
      <c r="V466" s="163"/>
      <c r="W466" s="163"/>
      <c r="X466" s="431"/>
      <c r="Y466" s="163"/>
      <c r="Z466" s="163"/>
      <c r="AA466" s="163"/>
    </row>
    <row r="467" spans="1:27" s="92" customFormat="1" ht="13.8" x14ac:dyDescent="0.25">
      <c r="A467" s="16"/>
      <c r="B467" s="16"/>
      <c r="C467" s="29"/>
      <c r="D467" s="16"/>
      <c r="E467" s="30"/>
      <c r="F467" s="321"/>
      <c r="G467" s="45"/>
      <c r="H467" s="103"/>
      <c r="I467" s="399"/>
      <c r="J467" s="371"/>
      <c r="K467" s="163"/>
      <c r="L467" s="163"/>
      <c r="M467" s="163"/>
      <c r="N467" s="163"/>
      <c r="O467" s="37"/>
      <c r="P467" s="161"/>
      <c r="Q467" s="37"/>
      <c r="R467" s="37"/>
      <c r="S467" s="37"/>
      <c r="T467" s="37"/>
      <c r="U467" s="163"/>
      <c r="V467" s="163"/>
      <c r="W467" s="163"/>
      <c r="X467" s="431"/>
      <c r="Y467" s="163"/>
      <c r="Z467" s="163"/>
      <c r="AA467" s="163"/>
    </row>
    <row r="468" spans="1:27" s="92" customFormat="1" ht="13.8" x14ac:dyDescent="0.25">
      <c r="A468" s="16"/>
      <c r="B468" s="16"/>
      <c r="C468" s="29"/>
      <c r="D468" s="16"/>
      <c r="E468" s="30"/>
      <c r="F468" s="321"/>
      <c r="G468" s="45"/>
      <c r="H468" s="103"/>
      <c r="I468" s="399"/>
      <c r="J468" s="371"/>
      <c r="K468" s="163"/>
      <c r="L468" s="163"/>
      <c r="M468" s="163"/>
      <c r="N468" s="163"/>
      <c r="O468" s="37"/>
      <c r="P468" s="161"/>
      <c r="Q468" s="37"/>
      <c r="R468" s="37"/>
      <c r="S468" s="37"/>
      <c r="T468" s="37"/>
      <c r="U468" s="163"/>
      <c r="V468" s="163"/>
      <c r="W468" s="163"/>
      <c r="X468" s="431"/>
      <c r="Y468" s="163"/>
      <c r="Z468" s="163"/>
      <c r="AA468" s="163"/>
    </row>
    <row r="469" spans="1:27" s="92" customFormat="1" ht="13.8" x14ac:dyDescent="0.25">
      <c r="A469" s="16"/>
      <c r="B469" s="16"/>
      <c r="C469" s="29"/>
      <c r="D469" s="16"/>
      <c r="E469" s="30"/>
      <c r="F469" s="321"/>
      <c r="G469" s="45"/>
      <c r="H469" s="103"/>
      <c r="I469" s="399"/>
      <c r="J469" s="371"/>
      <c r="K469" s="163"/>
      <c r="L469" s="163"/>
      <c r="M469" s="163"/>
      <c r="N469" s="163"/>
      <c r="O469" s="37"/>
      <c r="P469" s="161"/>
      <c r="Q469" s="37"/>
      <c r="R469" s="37"/>
      <c r="S469" s="37"/>
      <c r="T469" s="37"/>
      <c r="U469" s="163"/>
      <c r="V469" s="163"/>
      <c r="W469" s="163"/>
      <c r="X469" s="431"/>
      <c r="Y469" s="163"/>
      <c r="Z469" s="163"/>
      <c r="AA469" s="163"/>
    </row>
    <row r="470" spans="1:27" s="92" customFormat="1" ht="13.8" x14ac:dyDescent="0.25">
      <c r="A470" s="16"/>
      <c r="B470" s="16"/>
      <c r="C470" s="29"/>
      <c r="D470" s="16"/>
      <c r="E470" s="30"/>
      <c r="F470" s="321"/>
      <c r="G470" s="45"/>
      <c r="H470" s="103"/>
      <c r="I470" s="399"/>
      <c r="J470" s="371"/>
      <c r="K470" s="163"/>
      <c r="L470" s="163"/>
      <c r="M470" s="163"/>
      <c r="N470" s="163"/>
      <c r="O470" s="37"/>
      <c r="P470" s="161"/>
      <c r="Q470" s="37"/>
      <c r="R470" s="37"/>
      <c r="S470" s="37"/>
      <c r="T470" s="37"/>
      <c r="U470" s="163"/>
      <c r="V470" s="163"/>
      <c r="W470" s="163"/>
      <c r="X470" s="431"/>
      <c r="Y470" s="163"/>
      <c r="Z470" s="163"/>
      <c r="AA470" s="163"/>
    </row>
    <row r="471" spans="1:27" s="92" customFormat="1" ht="13.8" x14ac:dyDescent="0.25">
      <c r="A471" s="16"/>
      <c r="B471" s="16"/>
      <c r="C471" s="29"/>
      <c r="D471" s="16"/>
      <c r="E471" s="30"/>
      <c r="F471" s="321"/>
      <c r="G471" s="45"/>
      <c r="H471" s="103"/>
      <c r="I471" s="399"/>
      <c r="J471" s="371"/>
      <c r="K471" s="163"/>
      <c r="L471" s="163"/>
      <c r="M471" s="163"/>
      <c r="N471" s="163"/>
      <c r="O471" s="37"/>
      <c r="P471" s="161"/>
      <c r="Q471" s="37"/>
      <c r="R471" s="37"/>
      <c r="S471" s="37"/>
      <c r="T471" s="37"/>
      <c r="U471" s="163"/>
      <c r="V471" s="163"/>
      <c r="W471" s="163"/>
      <c r="X471" s="431"/>
      <c r="Y471" s="163"/>
      <c r="Z471" s="163"/>
      <c r="AA471" s="163"/>
    </row>
    <row r="472" spans="1:27" s="92" customFormat="1" ht="13.8" x14ac:dyDescent="0.25">
      <c r="A472" s="16"/>
      <c r="B472" s="16"/>
      <c r="C472" s="29"/>
      <c r="D472" s="16"/>
      <c r="E472" s="30"/>
      <c r="F472" s="321"/>
      <c r="G472" s="45"/>
      <c r="H472" s="103"/>
      <c r="I472" s="399"/>
      <c r="J472" s="371"/>
      <c r="K472" s="163"/>
      <c r="L472" s="163"/>
      <c r="M472" s="163"/>
      <c r="N472" s="163"/>
      <c r="O472" s="37"/>
      <c r="P472" s="161"/>
      <c r="Q472" s="37"/>
      <c r="R472" s="37"/>
      <c r="S472" s="37"/>
      <c r="T472" s="37"/>
      <c r="U472" s="163"/>
      <c r="V472" s="163"/>
      <c r="W472" s="163"/>
      <c r="X472" s="431"/>
      <c r="Y472" s="163"/>
      <c r="Z472" s="163"/>
      <c r="AA472" s="163"/>
    </row>
    <row r="473" spans="1:27" s="92" customFormat="1" ht="13.8" x14ac:dyDescent="0.25">
      <c r="A473" s="16"/>
      <c r="B473" s="16"/>
      <c r="C473" s="29"/>
      <c r="D473" s="16"/>
      <c r="E473" s="30"/>
      <c r="F473" s="321"/>
      <c r="G473" s="45"/>
      <c r="H473" s="103"/>
      <c r="I473" s="399"/>
      <c r="J473" s="371"/>
      <c r="K473" s="163"/>
      <c r="L473" s="163"/>
      <c r="M473" s="163"/>
      <c r="N473" s="163"/>
      <c r="O473" s="37"/>
      <c r="P473" s="161"/>
      <c r="Q473" s="37"/>
      <c r="R473" s="37"/>
      <c r="S473" s="37"/>
      <c r="T473" s="37"/>
      <c r="U473" s="163"/>
      <c r="V473" s="163"/>
      <c r="W473" s="163"/>
      <c r="X473" s="431"/>
      <c r="Y473" s="163"/>
      <c r="Z473" s="163"/>
      <c r="AA473" s="163"/>
    </row>
    <row r="474" spans="1:27" s="92" customFormat="1" ht="13.8" x14ac:dyDescent="0.25">
      <c r="A474" s="16"/>
      <c r="B474" s="16"/>
      <c r="C474" s="29"/>
      <c r="D474" s="16"/>
      <c r="E474" s="30"/>
      <c r="F474" s="321"/>
      <c r="G474" s="45"/>
      <c r="H474" s="103"/>
      <c r="I474" s="399"/>
      <c r="J474" s="371"/>
      <c r="K474" s="163"/>
      <c r="L474" s="163"/>
      <c r="M474" s="163"/>
      <c r="N474" s="163"/>
      <c r="O474" s="37"/>
      <c r="P474" s="161"/>
      <c r="Q474" s="37"/>
      <c r="R474" s="37"/>
      <c r="S474" s="37"/>
      <c r="T474" s="37"/>
      <c r="U474" s="163"/>
      <c r="V474" s="163"/>
      <c r="W474" s="163"/>
      <c r="X474" s="431"/>
      <c r="Y474" s="163"/>
      <c r="Z474" s="163"/>
      <c r="AA474" s="163"/>
    </row>
    <row r="475" spans="1:27" s="92" customFormat="1" ht="13.8" x14ac:dyDescent="0.25">
      <c r="A475" s="16"/>
      <c r="B475" s="16"/>
      <c r="C475" s="29"/>
      <c r="D475" s="16"/>
      <c r="E475" s="30"/>
      <c r="F475" s="321"/>
      <c r="G475" s="45"/>
      <c r="H475" s="103"/>
      <c r="I475" s="399"/>
      <c r="J475" s="371"/>
      <c r="K475" s="163"/>
      <c r="L475" s="163"/>
      <c r="M475" s="163"/>
      <c r="N475" s="163"/>
      <c r="O475" s="37"/>
      <c r="P475" s="161"/>
      <c r="Q475" s="37"/>
      <c r="R475" s="37"/>
      <c r="S475" s="37"/>
      <c r="T475" s="37"/>
      <c r="U475" s="163"/>
      <c r="V475" s="163"/>
      <c r="W475" s="163"/>
      <c r="X475" s="431"/>
      <c r="Y475" s="163"/>
      <c r="Z475" s="163"/>
      <c r="AA475" s="163"/>
    </row>
    <row r="476" spans="1:27" s="92" customFormat="1" ht="13.8" x14ac:dyDescent="0.25">
      <c r="A476" s="16"/>
      <c r="B476" s="16"/>
      <c r="C476" s="29"/>
      <c r="D476" s="16"/>
      <c r="E476" s="30"/>
      <c r="F476" s="321"/>
      <c r="G476" s="45"/>
      <c r="H476" s="103"/>
      <c r="I476" s="399"/>
      <c r="J476" s="371"/>
      <c r="K476" s="163"/>
      <c r="L476" s="163"/>
      <c r="M476" s="163"/>
      <c r="N476" s="163"/>
      <c r="O476" s="37"/>
      <c r="P476" s="161"/>
      <c r="Q476" s="37"/>
      <c r="R476" s="37"/>
      <c r="S476" s="37"/>
      <c r="T476" s="37"/>
      <c r="U476" s="163"/>
      <c r="V476" s="163"/>
      <c r="W476" s="163"/>
      <c r="X476" s="431"/>
      <c r="Y476" s="163"/>
      <c r="Z476" s="163"/>
      <c r="AA476" s="163"/>
    </row>
    <row r="477" spans="1:27" s="92" customFormat="1" ht="13.8" x14ac:dyDescent="0.25">
      <c r="A477" s="16"/>
      <c r="B477" s="16"/>
      <c r="C477" s="29"/>
      <c r="D477" s="16"/>
      <c r="E477" s="30"/>
      <c r="F477" s="321"/>
      <c r="G477" s="45"/>
      <c r="H477" s="103"/>
      <c r="I477" s="399"/>
      <c r="J477" s="371"/>
      <c r="K477" s="163"/>
      <c r="L477" s="163"/>
      <c r="M477" s="163"/>
      <c r="N477" s="163"/>
      <c r="O477" s="37"/>
      <c r="P477" s="161"/>
      <c r="Q477" s="37"/>
      <c r="R477" s="37"/>
      <c r="S477" s="37"/>
      <c r="T477" s="37"/>
      <c r="U477" s="163"/>
      <c r="V477" s="163"/>
      <c r="W477" s="163"/>
      <c r="X477" s="431"/>
      <c r="Y477" s="163"/>
      <c r="Z477" s="163"/>
      <c r="AA477" s="163"/>
    </row>
    <row r="478" spans="1:27" s="92" customFormat="1" ht="13.8" x14ac:dyDescent="0.25">
      <c r="A478" s="16"/>
      <c r="B478" s="16"/>
      <c r="C478" s="29"/>
      <c r="D478" s="16"/>
      <c r="E478" s="30"/>
      <c r="F478" s="321"/>
      <c r="G478" s="45"/>
      <c r="H478" s="103"/>
      <c r="I478" s="399"/>
      <c r="J478" s="371"/>
      <c r="K478" s="163"/>
      <c r="L478" s="163"/>
      <c r="M478" s="163"/>
      <c r="N478" s="163"/>
      <c r="O478" s="37"/>
      <c r="P478" s="161"/>
      <c r="Q478" s="37"/>
      <c r="R478" s="37"/>
      <c r="S478" s="37"/>
      <c r="T478" s="37"/>
      <c r="U478" s="163"/>
      <c r="V478" s="163"/>
      <c r="W478" s="163"/>
      <c r="X478" s="431"/>
      <c r="Y478" s="163"/>
      <c r="Z478" s="163"/>
      <c r="AA478" s="163"/>
    </row>
    <row r="479" spans="1:27" s="92" customFormat="1" ht="13.8" x14ac:dyDescent="0.25">
      <c r="A479" s="16"/>
      <c r="B479" s="16"/>
      <c r="C479" s="29"/>
      <c r="D479" s="16"/>
      <c r="E479" s="30"/>
      <c r="F479" s="321"/>
      <c r="G479" s="45"/>
      <c r="H479" s="103"/>
      <c r="I479" s="399"/>
      <c r="J479" s="371"/>
      <c r="K479" s="163"/>
      <c r="L479" s="163"/>
      <c r="M479" s="163"/>
      <c r="N479" s="163"/>
      <c r="O479" s="37"/>
      <c r="P479" s="161"/>
      <c r="Q479" s="37"/>
      <c r="R479" s="37"/>
      <c r="S479" s="37"/>
      <c r="T479" s="37"/>
      <c r="U479" s="163"/>
      <c r="V479" s="163"/>
      <c r="W479" s="163"/>
      <c r="X479" s="431"/>
      <c r="Y479" s="163"/>
      <c r="Z479" s="163"/>
      <c r="AA479" s="163"/>
    </row>
    <row r="480" spans="1:27" s="92" customFormat="1" ht="13.8" x14ac:dyDescent="0.25">
      <c r="A480" s="16"/>
      <c r="B480" s="16"/>
      <c r="C480" s="29"/>
      <c r="D480" s="16"/>
      <c r="E480" s="30"/>
      <c r="F480" s="321"/>
      <c r="G480" s="45"/>
      <c r="H480" s="103"/>
      <c r="I480" s="399"/>
      <c r="J480" s="371"/>
      <c r="K480" s="163"/>
      <c r="L480" s="163"/>
      <c r="M480" s="163"/>
      <c r="N480" s="163"/>
      <c r="O480" s="37"/>
      <c r="P480" s="161"/>
      <c r="Q480" s="37"/>
      <c r="R480" s="37"/>
      <c r="S480" s="37"/>
      <c r="T480" s="37"/>
      <c r="U480" s="163"/>
      <c r="V480" s="163"/>
      <c r="W480" s="163"/>
      <c r="X480" s="431"/>
      <c r="Y480" s="163"/>
      <c r="Z480" s="163"/>
      <c r="AA480" s="163"/>
    </row>
    <row r="481" spans="1:27" s="92" customFormat="1" ht="13.8" x14ac:dyDescent="0.25">
      <c r="A481" s="16"/>
      <c r="B481" s="16"/>
      <c r="C481" s="29"/>
      <c r="D481" s="16"/>
      <c r="E481" s="30"/>
      <c r="F481" s="321"/>
      <c r="G481" s="45"/>
      <c r="H481" s="103"/>
      <c r="I481" s="399"/>
      <c r="J481" s="371"/>
      <c r="K481" s="163"/>
      <c r="L481" s="163"/>
      <c r="M481" s="163"/>
      <c r="N481" s="163"/>
      <c r="O481" s="37"/>
      <c r="P481" s="161"/>
      <c r="Q481" s="37"/>
      <c r="R481" s="37"/>
      <c r="S481" s="37"/>
      <c r="T481" s="37"/>
      <c r="U481" s="163"/>
      <c r="V481" s="163"/>
      <c r="W481" s="163"/>
      <c r="X481" s="431"/>
      <c r="Y481" s="163"/>
      <c r="Z481" s="163"/>
      <c r="AA481" s="163"/>
    </row>
    <row r="482" spans="1:27" s="92" customFormat="1" ht="13.8" x14ac:dyDescent="0.25">
      <c r="A482" s="16"/>
      <c r="B482" s="16"/>
      <c r="C482" s="29"/>
      <c r="D482" s="16"/>
      <c r="E482" s="30"/>
      <c r="F482" s="321"/>
      <c r="G482" s="45"/>
      <c r="H482" s="103"/>
      <c r="I482" s="399"/>
      <c r="J482" s="371"/>
      <c r="K482" s="163"/>
      <c r="L482" s="163"/>
      <c r="M482" s="163"/>
      <c r="N482" s="163"/>
      <c r="O482" s="37"/>
      <c r="P482" s="161"/>
      <c r="Q482" s="37"/>
      <c r="R482" s="37"/>
      <c r="S482" s="37"/>
      <c r="T482" s="37"/>
      <c r="U482" s="163"/>
      <c r="V482" s="163"/>
      <c r="W482" s="163"/>
      <c r="X482" s="431"/>
      <c r="Y482" s="163"/>
      <c r="Z482" s="163"/>
      <c r="AA482" s="163"/>
    </row>
    <row r="483" spans="1:27" s="92" customFormat="1" ht="13.8" x14ac:dyDescent="0.25">
      <c r="A483" s="16"/>
      <c r="B483" s="16"/>
      <c r="C483" s="29"/>
      <c r="D483" s="16"/>
      <c r="E483" s="30"/>
      <c r="F483" s="321"/>
      <c r="G483" s="45"/>
      <c r="H483" s="103"/>
      <c r="I483" s="399"/>
      <c r="J483" s="371"/>
      <c r="K483" s="163"/>
      <c r="L483" s="163"/>
      <c r="M483" s="163"/>
      <c r="N483" s="163"/>
      <c r="O483" s="37"/>
      <c r="P483" s="161"/>
      <c r="Q483" s="37"/>
      <c r="R483" s="37"/>
      <c r="S483" s="37"/>
      <c r="T483" s="37"/>
      <c r="U483" s="163"/>
      <c r="V483" s="163"/>
      <c r="W483" s="163"/>
      <c r="X483" s="431"/>
      <c r="Y483" s="163"/>
      <c r="Z483" s="163"/>
      <c r="AA483" s="163"/>
    </row>
    <row r="484" spans="1:27" s="92" customFormat="1" ht="13.8" x14ac:dyDescent="0.25">
      <c r="A484" s="16"/>
      <c r="B484" s="16"/>
      <c r="C484" s="29"/>
      <c r="D484" s="16"/>
      <c r="E484" s="30"/>
      <c r="F484" s="321"/>
      <c r="G484" s="45"/>
      <c r="H484" s="103"/>
      <c r="I484" s="399"/>
      <c r="J484" s="371"/>
      <c r="K484" s="163"/>
      <c r="L484" s="163"/>
      <c r="M484" s="163"/>
      <c r="N484" s="163"/>
      <c r="O484" s="37"/>
      <c r="P484" s="161"/>
      <c r="Q484" s="37"/>
      <c r="R484" s="37"/>
      <c r="S484" s="37"/>
      <c r="T484" s="37"/>
      <c r="U484" s="163"/>
      <c r="V484" s="163"/>
      <c r="W484" s="163"/>
      <c r="X484" s="431"/>
      <c r="Y484" s="163"/>
      <c r="Z484" s="163"/>
      <c r="AA484" s="163"/>
    </row>
    <row r="485" spans="1:27" s="92" customFormat="1" ht="13.8" x14ac:dyDescent="0.25">
      <c r="A485" s="16"/>
      <c r="B485" s="16"/>
      <c r="C485" s="29"/>
      <c r="D485" s="16"/>
      <c r="E485" s="30"/>
      <c r="F485" s="321"/>
      <c r="G485" s="45"/>
      <c r="H485" s="103"/>
      <c r="I485" s="399"/>
      <c r="J485" s="371"/>
      <c r="K485" s="163"/>
      <c r="L485" s="163"/>
      <c r="M485" s="163"/>
      <c r="N485" s="163"/>
      <c r="O485" s="37"/>
      <c r="P485" s="161"/>
      <c r="Q485" s="37"/>
      <c r="R485" s="37"/>
      <c r="S485" s="37"/>
      <c r="T485" s="37"/>
      <c r="U485" s="163"/>
      <c r="V485" s="163"/>
      <c r="W485" s="163"/>
      <c r="X485" s="431"/>
      <c r="Y485" s="163"/>
      <c r="Z485" s="163"/>
      <c r="AA485" s="163"/>
    </row>
    <row r="486" spans="1:27" s="92" customFormat="1" ht="13.8" x14ac:dyDescent="0.25">
      <c r="A486" s="16"/>
      <c r="B486" s="16"/>
      <c r="C486" s="29"/>
      <c r="D486" s="16"/>
      <c r="E486" s="30"/>
      <c r="F486" s="321"/>
      <c r="G486" s="45"/>
      <c r="H486" s="103"/>
      <c r="I486" s="399"/>
      <c r="J486" s="371"/>
      <c r="K486" s="163"/>
      <c r="L486" s="163"/>
      <c r="M486" s="163"/>
      <c r="N486" s="163"/>
      <c r="O486" s="37"/>
      <c r="P486" s="161"/>
      <c r="Q486" s="37"/>
      <c r="R486" s="37"/>
      <c r="S486" s="37"/>
      <c r="T486" s="37"/>
      <c r="U486" s="163"/>
      <c r="V486" s="163"/>
      <c r="W486" s="163"/>
      <c r="X486" s="431"/>
      <c r="Y486" s="163"/>
      <c r="Z486" s="163"/>
      <c r="AA486" s="163"/>
    </row>
    <row r="487" spans="1:27" s="92" customFormat="1" ht="13.8" x14ac:dyDescent="0.25">
      <c r="A487" s="16"/>
      <c r="B487" s="16"/>
      <c r="C487" s="29"/>
      <c r="D487" s="16"/>
      <c r="E487" s="30"/>
      <c r="F487" s="321"/>
      <c r="G487" s="45"/>
      <c r="H487" s="103"/>
      <c r="I487" s="399"/>
      <c r="J487" s="371"/>
      <c r="K487" s="163"/>
      <c r="L487" s="163"/>
      <c r="M487" s="163"/>
      <c r="N487" s="163"/>
      <c r="O487" s="37"/>
      <c r="P487" s="161"/>
      <c r="Q487" s="37"/>
      <c r="R487" s="37"/>
      <c r="S487" s="37"/>
      <c r="T487" s="37"/>
      <c r="U487" s="163"/>
      <c r="V487" s="163"/>
      <c r="W487" s="163"/>
      <c r="X487" s="431"/>
      <c r="Y487" s="163"/>
      <c r="Z487" s="163"/>
      <c r="AA487" s="163"/>
    </row>
    <row r="488" spans="1:27" s="92" customFormat="1" ht="13.8" x14ac:dyDescent="0.25">
      <c r="A488" s="16"/>
      <c r="B488" s="16"/>
      <c r="C488" s="29"/>
      <c r="D488" s="16"/>
      <c r="E488" s="30"/>
      <c r="F488" s="321"/>
      <c r="G488" s="45"/>
      <c r="H488" s="103"/>
      <c r="I488" s="399"/>
      <c r="J488" s="371"/>
      <c r="K488" s="163"/>
      <c r="L488" s="163"/>
      <c r="M488" s="163"/>
      <c r="N488" s="163"/>
      <c r="O488" s="37"/>
      <c r="P488" s="161"/>
      <c r="Q488" s="37"/>
      <c r="R488" s="37"/>
      <c r="S488" s="37"/>
      <c r="T488" s="37"/>
      <c r="U488" s="163"/>
      <c r="V488" s="163"/>
      <c r="W488" s="163"/>
      <c r="X488" s="431"/>
      <c r="Y488" s="163"/>
      <c r="Z488" s="163"/>
      <c r="AA488" s="163"/>
    </row>
    <row r="489" spans="1:27" s="92" customFormat="1" ht="13.8" x14ac:dyDescent="0.25">
      <c r="A489" s="16"/>
      <c r="B489" s="16"/>
      <c r="C489" s="29"/>
      <c r="D489" s="16"/>
      <c r="E489" s="30"/>
      <c r="F489" s="321"/>
      <c r="G489" s="45"/>
      <c r="H489" s="103"/>
      <c r="I489" s="399"/>
      <c r="J489" s="371"/>
      <c r="K489" s="163"/>
      <c r="L489" s="163"/>
      <c r="M489" s="163"/>
      <c r="N489" s="163"/>
      <c r="O489" s="37"/>
      <c r="P489" s="161"/>
      <c r="Q489" s="37"/>
      <c r="R489" s="37"/>
      <c r="S489" s="37"/>
      <c r="T489" s="37"/>
      <c r="U489" s="163"/>
      <c r="V489" s="163"/>
      <c r="W489" s="163"/>
      <c r="X489" s="431"/>
      <c r="Y489" s="163"/>
      <c r="Z489" s="163"/>
      <c r="AA489" s="163"/>
    </row>
    <row r="490" spans="1:27" s="92" customFormat="1" ht="13.8" x14ac:dyDescent="0.25">
      <c r="A490" s="16"/>
      <c r="B490" s="16"/>
      <c r="C490" s="29"/>
      <c r="D490" s="16"/>
      <c r="E490" s="30"/>
      <c r="F490" s="321"/>
      <c r="G490" s="45"/>
      <c r="H490" s="103"/>
      <c r="I490" s="399"/>
      <c r="J490" s="371"/>
      <c r="K490" s="163"/>
      <c r="L490" s="163"/>
      <c r="M490" s="163"/>
      <c r="N490" s="163"/>
      <c r="O490" s="37"/>
      <c r="P490" s="161"/>
      <c r="Q490" s="37"/>
      <c r="R490" s="37"/>
      <c r="S490" s="37"/>
      <c r="T490" s="37"/>
      <c r="U490" s="163"/>
      <c r="V490" s="163"/>
      <c r="W490" s="163"/>
      <c r="X490" s="431"/>
      <c r="Y490" s="163"/>
      <c r="Z490" s="163"/>
      <c r="AA490" s="163"/>
    </row>
    <row r="491" spans="1:27" s="92" customFormat="1" ht="13.8" x14ac:dyDescent="0.25">
      <c r="A491" s="16"/>
      <c r="B491" s="16"/>
      <c r="C491" s="29"/>
      <c r="D491" s="16"/>
      <c r="E491" s="30"/>
      <c r="F491" s="321"/>
      <c r="G491" s="45"/>
      <c r="H491" s="103"/>
      <c r="I491" s="399"/>
      <c r="J491" s="371"/>
      <c r="K491" s="163"/>
      <c r="L491" s="163"/>
      <c r="M491" s="163"/>
      <c r="N491" s="163"/>
      <c r="O491" s="37"/>
      <c r="P491" s="161"/>
      <c r="Q491" s="37"/>
      <c r="R491" s="37"/>
      <c r="S491" s="37"/>
      <c r="T491" s="37"/>
      <c r="U491" s="163"/>
      <c r="V491" s="163"/>
      <c r="W491" s="163"/>
      <c r="X491" s="431"/>
      <c r="Y491" s="163"/>
      <c r="Z491" s="163"/>
      <c r="AA491" s="163"/>
    </row>
    <row r="492" spans="1:27" s="92" customFormat="1" ht="13.8" x14ac:dyDescent="0.25">
      <c r="A492" s="16"/>
      <c r="B492" s="16"/>
      <c r="C492" s="29"/>
      <c r="D492" s="16"/>
      <c r="E492" s="30"/>
      <c r="F492" s="321"/>
      <c r="G492" s="45"/>
      <c r="H492" s="103"/>
      <c r="I492" s="399"/>
      <c r="J492" s="371"/>
      <c r="K492" s="163"/>
      <c r="L492" s="163"/>
      <c r="M492" s="163"/>
      <c r="N492" s="163"/>
      <c r="O492" s="37"/>
      <c r="P492" s="161"/>
      <c r="Q492" s="37"/>
      <c r="R492" s="37"/>
      <c r="S492" s="37"/>
      <c r="T492" s="37"/>
      <c r="U492" s="163"/>
      <c r="V492" s="163"/>
      <c r="W492" s="163"/>
      <c r="X492" s="431"/>
      <c r="Y492" s="163"/>
      <c r="Z492" s="163"/>
      <c r="AA492" s="163"/>
    </row>
    <row r="493" spans="1:27" s="92" customFormat="1" ht="13.8" x14ac:dyDescent="0.25">
      <c r="A493" s="16"/>
      <c r="B493" s="16"/>
      <c r="C493" s="29"/>
      <c r="D493" s="16"/>
      <c r="E493" s="30"/>
      <c r="F493" s="321"/>
      <c r="G493" s="45"/>
      <c r="H493" s="103"/>
      <c r="I493" s="399"/>
      <c r="J493" s="371"/>
      <c r="K493" s="163"/>
      <c r="L493" s="163"/>
      <c r="M493" s="163"/>
      <c r="N493" s="163"/>
      <c r="O493" s="37"/>
      <c r="P493" s="161"/>
      <c r="Q493" s="37"/>
      <c r="R493" s="37"/>
      <c r="S493" s="37"/>
      <c r="T493" s="37"/>
      <c r="U493" s="163"/>
      <c r="V493" s="163"/>
      <c r="W493" s="163"/>
      <c r="X493" s="431"/>
      <c r="Y493" s="163"/>
      <c r="Z493" s="163"/>
      <c r="AA493" s="163"/>
    </row>
    <row r="494" spans="1:27" s="92" customFormat="1" ht="13.8" x14ac:dyDescent="0.25">
      <c r="A494" s="16"/>
      <c r="B494" s="16"/>
      <c r="C494" s="29"/>
      <c r="D494" s="16"/>
      <c r="E494" s="30"/>
      <c r="F494" s="321"/>
      <c r="G494" s="45"/>
      <c r="H494" s="103"/>
      <c r="I494" s="399"/>
      <c r="J494" s="371"/>
      <c r="K494" s="163"/>
      <c r="L494" s="163"/>
      <c r="M494" s="163"/>
      <c r="N494" s="163"/>
      <c r="O494" s="37"/>
      <c r="P494" s="161"/>
      <c r="Q494" s="37"/>
      <c r="R494" s="37"/>
      <c r="S494" s="37"/>
      <c r="T494" s="37"/>
      <c r="U494" s="163"/>
      <c r="V494" s="163"/>
      <c r="W494" s="163"/>
      <c r="X494" s="431"/>
      <c r="Y494" s="163"/>
      <c r="Z494" s="163"/>
      <c r="AA494" s="163"/>
    </row>
    <row r="495" spans="1:27" s="92" customFormat="1" ht="13.8" x14ac:dyDescent="0.25">
      <c r="A495" s="16"/>
      <c r="B495" s="16"/>
      <c r="C495" s="29"/>
      <c r="D495" s="16"/>
      <c r="E495" s="30"/>
      <c r="F495" s="321"/>
      <c r="G495" s="45"/>
      <c r="H495" s="103"/>
      <c r="I495" s="399"/>
      <c r="J495" s="371"/>
      <c r="K495" s="163"/>
      <c r="L495" s="163"/>
      <c r="M495" s="163"/>
      <c r="N495" s="163"/>
      <c r="O495" s="37"/>
      <c r="P495" s="161"/>
      <c r="Q495" s="37"/>
      <c r="R495" s="37"/>
      <c r="S495" s="37"/>
      <c r="T495" s="37"/>
      <c r="U495" s="163"/>
      <c r="V495" s="163"/>
      <c r="W495" s="163"/>
      <c r="X495" s="431"/>
      <c r="Y495" s="163"/>
      <c r="Z495" s="163"/>
      <c r="AA495" s="163"/>
    </row>
    <row r="496" spans="1:27" s="92" customFormat="1" ht="13.8" x14ac:dyDescent="0.25">
      <c r="A496" s="16"/>
      <c r="B496" s="16"/>
      <c r="C496" s="29"/>
      <c r="D496" s="16"/>
      <c r="E496" s="30"/>
      <c r="F496" s="321"/>
      <c r="G496" s="45"/>
      <c r="H496" s="103"/>
      <c r="I496" s="399"/>
      <c r="J496" s="371"/>
      <c r="K496" s="163"/>
      <c r="L496" s="163"/>
      <c r="M496" s="163"/>
      <c r="N496" s="163"/>
      <c r="O496" s="37"/>
      <c r="P496" s="161"/>
      <c r="Q496" s="37"/>
      <c r="R496" s="37"/>
      <c r="S496" s="37"/>
      <c r="T496" s="37"/>
      <c r="U496" s="163"/>
      <c r="V496" s="163"/>
      <c r="W496" s="163"/>
      <c r="X496" s="431"/>
      <c r="Y496" s="163"/>
      <c r="Z496" s="163"/>
      <c r="AA496" s="163"/>
    </row>
    <row r="497" spans="1:27" s="92" customFormat="1" ht="13.8" x14ac:dyDescent="0.25">
      <c r="A497" s="16"/>
      <c r="B497" s="16"/>
      <c r="C497" s="29"/>
      <c r="D497" s="16"/>
      <c r="E497" s="30"/>
      <c r="F497" s="321"/>
      <c r="G497" s="45"/>
      <c r="H497" s="103"/>
      <c r="I497" s="399"/>
      <c r="J497" s="371"/>
      <c r="K497" s="163"/>
      <c r="L497" s="163"/>
      <c r="M497" s="163"/>
      <c r="N497" s="163"/>
      <c r="O497" s="37"/>
      <c r="P497" s="161"/>
      <c r="Q497" s="37"/>
      <c r="R497" s="37"/>
      <c r="S497" s="37"/>
      <c r="T497" s="37"/>
      <c r="U497" s="163"/>
      <c r="V497" s="163"/>
      <c r="W497" s="163"/>
      <c r="X497" s="431"/>
      <c r="Y497" s="163"/>
      <c r="Z497" s="163"/>
      <c r="AA497" s="163"/>
    </row>
    <row r="498" spans="1:27" s="92" customFormat="1" ht="13.8" x14ac:dyDescent="0.25">
      <c r="A498" s="16"/>
      <c r="B498" s="16"/>
      <c r="C498" s="29"/>
      <c r="D498" s="16"/>
      <c r="E498" s="30"/>
      <c r="F498" s="321"/>
      <c r="G498" s="45"/>
      <c r="H498" s="103"/>
      <c r="I498" s="399"/>
      <c r="J498" s="371"/>
      <c r="K498" s="163"/>
      <c r="L498" s="163"/>
      <c r="M498" s="163"/>
      <c r="N498" s="163"/>
      <c r="O498" s="37"/>
      <c r="P498" s="161"/>
      <c r="Q498" s="37"/>
      <c r="R498" s="37"/>
      <c r="S498" s="37"/>
      <c r="T498" s="37"/>
      <c r="U498" s="163"/>
      <c r="V498" s="163"/>
      <c r="W498" s="163"/>
      <c r="X498" s="431"/>
      <c r="Y498" s="163"/>
      <c r="Z498" s="163"/>
      <c r="AA498" s="163"/>
    </row>
    <row r="499" spans="1:27" s="92" customFormat="1" ht="13.8" x14ac:dyDescent="0.25">
      <c r="A499" s="16"/>
      <c r="B499" s="16"/>
      <c r="C499" s="29"/>
      <c r="D499" s="16"/>
      <c r="E499" s="30"/>
      <c r="F499" s="321"/>
      <c r="G499" s="45"/>
      <c r="H499" s="103"/>
      <c r="I499" s="399"/>
      <c r="J499" s="371"/>
      <c r="K499" s="163"/>
      <c r="L499" s="163"/>
      <c r="M499" s="163"/>
      <c r="N499" s="163"/>
      <c r="O499" s="37"/>
      <c r="P499" s="161"/>
      <c r="Q499" s="37"/>
      <c r="R499" s="37"/>
      <c r="S499" s="37"/>
      <c r="T499" s="37"/>
      <c r="U499" s="163"/>
      <c r="V499" s="163"/>
      <c r="W499" s="163"/>
      <c r="X499" s="431"/>
      <c r="Y499" s="163"/>
      <c r="Z499" s="163"/>
      <c r="AA499" s="163"/>
    </row>
    <row r="500" spans="1:27" s="92" customFormat="1" ht="13.8" x14ac:dyDescent="0.25">
      <c r="A500" s="16"/>
      <c r="B500" s="16"/>
      <c r="C500" s="29"/>
      <c r="D500" s="16"/>
      <c r="E500" s="30"/>
      <c r="F500" s="321"/>
      <c r="G500" s="45"/>
      <c r="H500" s="103"/>
      <c r="I500" s="399"/>
      <c r="J500" s="371"/>
      <c r="K500" s="163"/>
      <c r="L500" s="163"/>
      <c r="M500" s="163"/>
      <c r="N500" s="163"/>
      <c r="O500" s="37"/>
      <c r="P500" s="161"/>
      <c r="Q500" s="37"/>
      <c r="R500" s="37"/>
      <c r="S500" s="37"/>
      <c r="T500" s="37"/>
      <c r="U500" s="163"/>
      <c r="V500" s="163"/>
      <c r="W500" s="163"/>
      <c r="X500" s="431"/>
      <c r="Y500" s="163"/>
      <c r="Z500" s="163"/>
      <c r="AA500" s="163"/>
    </row>
    <row r="501" spans="1:27" s="92" customFormat="1" ht="13.8" x14ac:dyDescent="0.25">
      <c r="A501" s="16"/>
      <c r="B501" s="16"/>
      <c r="C501" s="29"/>
      <c r="D501" s="16"/>
      <c r="E501" s="30"/>
      <c r="F501" s="321"/>
      <c r="G501" s="45"/>
      <c r="H501" s="103"/>
      <c r="I501" s="399"/>
      <c r="J501" s="371"/>
      <c r="K501" s="163"/>
      <c r="L501" s="163"/>
      <c r="M501" s="163"/>
      <c r="N501" s="163"/>
      <c r="O501" s="37"/>
      <c r="P501" s="161"/>
      <c r="Q501" s="37"/>
      <c r="R501" s="37"/>
      <c r="S501" s="37"/>
      <c r="T501" s="37"/>
      <c r="U501" s="163"/>
      <c r="V501" s="163"/>
      <c r="W501" s="163"/>
      <c r="X501" s="431"/>
      <c r="Y501" s="163"/>
      <c r="Z501" s="163"/>
      <c r="AA501" s="163"/>
    </row>
    <row r="502" spans="1:27" s="92" customFormat="1" ht="13.8" x14ac:dyDescent="0.25">
      <c r="A502" s="16"/>
      <c r="B502" s="16"/>
      <c r="C502" s="29"/>
      <c r="D502" s="16"/>
      <c r="E502" s="30"/>
      <c r="F502" s="321"/>
      <c r="G502" s="45"/>
      <c r="H502" s="103"/>
      <c r="I502" s="399"/>
      <c r="J502" s="371"/>
      <c r="K502" s="163"/>
      <c r="L502" s="163"/>
      <c r="M502" s="163"/>
      <c r="N502" s="163"/>
      <c r="O502" s="37"/>
      <c r="P502" s="161"/>
      <c r="Q502" s="37"/>
      <c r="R502" s="37"/>
      <c r="S502" s="37"/>
      <c r="T502" s="37"/>
      <c r="U502" s="163"/>
      <c r="V502" s="163"/>
      <c r="W502" s="163"/>
      <c r="X502" s="431"/>
      <c r="Y502" s="163"/>
      <c r="Z502" s="163"/>
      <c r="AA502" s="163"/>
    </row>
    <row r="503" spans="1:27" s="92" customFormat="1" ht="13.8" x14ac:dyDescent="0.25">
      <c r="A503" s="16"/>
      <c r="B503" s="16"/>
      <c r="C503" s="29"/>
      <c r="D503" s="16"/>
      <c r="E503" s="30"/>
      <c r="F503" s="321"/>
      <c r="G503" s="45"/>
      <c r="H503" s="103"/>
      <c r="I503" s="399"/>
      <c r="J503" s="371"/>
      <c r="K503" s="163"/>
      <c r="L503" s="163"/>
      <c r="M503" s="163"/>
      <c r="N503" s="163"/>
      <c r="O503" s="37"/>
      <c r="P503" s="161"/>
      <c r="Q503" s="37"/>
      <c r="R503" s="37"/>
      <c r="S503" s="37"/>
      <c r="T503" s="37"/>
      <c r="U503" s="163"/>
      <c r="V503" s="163"/>
      <c r="W503" s="163"/>
      <c r="X503" s="431"/>
      <c r="Y503" s="163"/>
      <c r="Z503" s="163"/>
      <c r="AA503" s="163"/>
    </row>
    <row r="504" spans="1:27" s="92" customFormat="1" ht="13.8" x14ac:dyDescent="0.25">
      <c r="A504" s="16"/>
      <c r="B504" s="16"/>
      <c r="C504" s="29"/>
      <c r="D504" s="16"/>
      <c r="E504" s="30"/>
      <c r="F504" s="321"/>
      <c r="G504" s="45"/>
      <c r="H504" s="103"/>
      <c r="I504" s="399"/>
      <c r="J504" s="371"/>
      <c r="K504" s="163"/>
      <c r="L504" s="163"/>
      <c r="M504" s="163"/>
      <c r="N504" s="163"/>
      <c r="O504" s="37"/>
      <c r="P504" s="161"/>
      <c r="Q504" s="37"/>
      <c r="R504" s="37"/>
      <c r="S504" s="37"/>
      <c r="T504" s="37"/>
      <c r="U504" s="163"/>
      <c r="V504" s="163"/>
      <c r="W504" s="163"/>
      <c r="X504" s="431"/>
      <c r="Y504" s="163"/>
      <c r="Z504" s="163"/>
      <c r="AA504" s="163"/>
    </row>
    <row r="505" spans="1:27" s="92" customFormat="1" ht="13.8" x14ac:dyDescent="0.25">
      <c r="A505" s="16"/>
      <c r="B505" s="16"/>
      <c r="C505" s="29"/>
      <c r="D505" s="16"/>
      <c r="E505" s="30"/>
      <c r="F505" s="321"/>
      <c r="G505" s="45"/>
      <c r="H505" s="103"/>
      <c r="I505" s="399"/>
      <c r="J505" s="371"/>
      <c r="K505" s="163"/>
      <c r="L505" s="163"/>
      <c r="M505" s="163"/>
      <c r="N505" s="163"/>
      <c r="O505" s="37"/>
      <c r="P505" s="161"/>
      <c r="Q505" s="37"/>
      <c r="R505" s="37"/>
      <c r="S505" s="37"/>
      <c r="T505" s="37"/>
      <c r="U505" s="163"/>
      <c r="V505" s="163"/>
      <c r="W505" s="163"/>
      <c r="X505" s="431"/>
      <c r="Y505" s="163"/>
      <c r="Z505" s="163"/>
      <c r="AA505" s="163"/>
    </row>
    <row r="506" spans="1:27" s="92" customFormat="1" ht="13.8" x14ac:dyDescent="0.25">
      <c r="A506" s="16"/>
      <c r="B506" s="16"/>
      <c r="C506" s="29"/>
      <c r="D506" s="16"/>
      <c r="E506" s="30"/>
      <c r="F506" s="321"/>
      <c r="G506" s="45"/>
      <c r="H506" s="103"/>
      <c r="I506" s="399"/>
      <c r="J506" s="371"/>
      <c r="K506" s="163"/>
      <c r="L506" s="163"/>
      <c r="M506" s="163"/>
      <c r="N506" s="163"/>
      <c r="O506" s="37"/>
      <c r="P506" s="161"/>
      <c r="Q506" s="37"/>
      <c r="R506" s="37"/>
      <c r="S506" s="37"/>
      <c r="T506" s="37"/>
      <c r="U506" s="163"/>
      <c r="V506" s="163"/>
      <c r="W506" s="163"/>
      <c r="X506" s="431"/>
      <c r="Y506" s="163"/>
      <c r="Z506" s="163"/>
      <c r="AA506" s="163"/>
    </row>
    <row r="507" spans="1:27" s="92" customFormat="1" ht="13.8" x14ac:dyDescent="0.25">
      <c r="A507" s="16"/>
      <c r="B507" s="16"/>
      <c r="C507" s="29"/>
      <c r="D507" s="16"/>
      <c r="E507" s="30"/>
      <c r="F507" s="321"/>
      <c r="G507" s="45"/>
      <c r="H507" s="103"/>
      <c r="I507" s="399"/>
      <c r="J507" s="371"/>
      <c r="K507" s="163"/>
      <c r="L507" s="163"/>
      <c r="M507" s="163"/>
      <c r="N507" s="163"/>
      <c r="O507" s="37"/>
      <c r="P507" s="161"/>
      <c r="Q507" s="37"/>
      <c r="R507" s="37"/>
      <c r="S507" s="37"/>
      <c r="T507" s="37"/>
      <c r="U507" s="163"/>
      <c r="V507" s="163"/>
      <c r="W507" s="163"/>
      <c r="X507" s="431"/>
      <c r="Y507" s="163"/>
      <c r="Z507" s="163"/>
      <c r="AA507" s="163"/>
    </row>
    <row r="508" spans="1:27" s="92" customFormat="1" ht="13.8" x14ac:dyDescent="0.25">
      <c r="A508" s="16"/>
      <c r="B508" s="16"/>
      <c r="C508" s="29"/>
      <c r="D508" s="16"/>
      <c r="E508" s="30"/>
      <c r="F508" s="321"/>
      <c r="G508" s="45"/>
      <c r="H508" s="103"/>
      <c r="I508" s="399"/>
      <c r="J508" s="371"/>
      <c r="K508" s="163"/>
      <c r="L508" s="163"/>
      <c r="M508" s="163"/>
      <c r="N508" s="163"/>
      <c r="O508" s="37"/>
      <c r="P508" s="161"/>
      <c r="Q508" s="37"/>
      <c r="R508" s="37"/>
      <c r="S508" s="37"/>
      <c r="T508" s="37"/>
      <c r="U508" s="163"/>
      <c r="V508" s="163"/>
      <c r="W508" s="163"/>
      <c r="X508" s="431"/>
      <c r="Y508" s="163"/>
      <c r="Z508" s="163"/>
      <c r="AA508" s="163"/>
    </row>
    <row r="509" spans="1:27" s="92" customFormat="1" ht="13.8" x14ac:dyDescent="0.25">
      <c r="A509" s="16"/>
      <c r="B509" s="16"/>
      <c r="C509" s="29"/>
      <c r="D509" s="16"/>
      <c r="E509" s="30"/>
      <c r="F509" s="321"/>
      <c r="G509" s="45"/>
      <c r="H509" s="103"/>
      <c r="I509" s="399"/>
      <c r="J509" s="371"/>
      <c r="K509" s="163"/>
      <c r="L509" s="163"/>
      <c r="M509" s="163"/>
      <c r="N509" s="163"/>
      <c r="O509" s="37"/>
      <c r="P509" s="161"/>
      <c r="Q509" s="37"/>
      <c r="R509" s="37"/>
      <c r="S509" s="37"/>
      <c r="T509" s="37"/>
      <c r="U509" s="163"/>
      <c r="V509" s="163"/>
      <c r="W509" s="163"/>
      <c r="X509" s="431"/>
      <c r="Y509" s="163"/>
      <c r="Z509" s="163"/>
      <c r="AA509" s="163"/>
    </row>
    <row r="510" spans="1:27" s="92" customFormat="1" ht="13.8" x14ac:dyDescent="0.25">
      <c r="A510" s="16"/>
      <c r="B510" s="16"/>
      <c r="C510" s="29"/>
      <c r="D510" s="16"/>
      <c r="E510" s="30"/>
      <c r="F510" s="321"/>
      <c r="G510" s="45"/>
      <c r="H510" s="103"/>
      <c r="I510" s="399"/>
      <c r="J510" s="371"/>
      <c r="K510" s="163"/>
      <c r="L510" s="163"/>
      <c r="M510" s="163"/>
      <c r="N510" s="163"/>
      <c r="O510" s="37"/>
      <c r="P510" s="161"/>
      <c r="Q510" s="37"/>
      <c r="R510" s="37"/>
      <c r="S510" s="37"/>
      <c r="T510" s="37"/>
      <c r="U510" s="163"/>
      <c r="V510" s="163"/>
      <c r="W510" s="163"/>
      <c r="X510" s="431"/>
      <c r="Y510" s="163"/>
      <c r="Z510" s="163"/>
      <c r="AA510" s="163"/>
    </row>
    <row r="511" spans="1:27" s="92" customFormat="1" ht="13.8" x14ac:dyDescent="0.25">
      <c r="A511" s="16"/>
      <c r="B511" s="16"/>
      <c r="C511" s="29"/>
      <c r="D511" s="16"/>
      <c r="E511" s="30"/>
      <c r="F511" s="321"/>
      <c r="G511" s="45"/>
      <c r="H511" s="103"/>
      <c r="I511" s="399"/>
      <c r="J511" s="371"/>
      <c r="K511" s="163"/>
      <c r="L511" s="163"/>
      <c r="M511" s="163"/>
      <c r="N511" s="163"/>
      <c r="O511" s="37"/>
      <c r="P511" s="161"/>
      <c r="Q511" s="37"/>
      <c r="R511" s="37"/>
      <c r="S511" s="37"/>
      <c r="T511" s="37"/>
      <c r="U511" s="163"/>
      <c r="V511" s="163"/>
      <c r="W511" s="163"/>
      <c r="X511" s="431"/>
      <c r="Y511" s="163"/>
      <c r="Z511" s="163"/>
      <c r="AA511" s="163"/>
    </row>
    <row r="512" spans="1:27" s="92" customFormat="1" ht="13.8" x14ac:dyDescent="0.25">
      <c r="A512" s="16"/>
      <c r="B512" s="16"/>
      <c r="C512" s="29"/>
      <c r="D512" s="16"/>
      <c r="E512" s="30"/>
      <c r="F512" s="321"/>
      <c r="G512" s="45"/>
      <c r="H512" s="103"/>
      <c r="I512" s="399"/>
      <c r="J512" s="371"/>
      <c r="K512" s="163"/>
      <c r="L512" s="163"/>
      <c r="M512" s="163"/>
      <c r="N512" s="163"/>
      <c r="O512" s="37"/>
      <c r="P512" s="161"/>
      <c r="Q512" s="37"/>
      <c r="R512" s="37"/>
      <c r="S512" s="37"/>
      <c r="T512" s="37"/>
      <c r="U512" s="163"/>
      <c r="V512" s="163"/>
      <c r="W512" s="163"/>
      <c r="X512" s="431"/>
      <c r="Y512" s="163"/>
      <c r="Z512" s="163"/>
      <c r="AA512" s="163"/>
    </row>
    <row r="513" spans="1:27" s="92" customFormat="1" ht="13.8" x14ac:dyDescent="0.25">
      <c r="A513" s="16"/>
      <c r="B513" s="16"/>
      <c r="C513" s="29"/>
      <c r="D513" s="16"/>
      <c r="E513" s="30"/>
      <c r="F513" s="321"/>
      <c r="G513" s="45"/>
      <c r="H513" s="103"/>
      <c r="I513" s="399"/>
      <c r="J513" s="371"/>
      <c r="K513" s="163"/>
      <c r="L513" s="163"/>
      <c r="M513" s="163"/>
      <c r="N513" s="163"/>
      <c r="O513" s="37"/>
      <c r="P513" s="161"/>
      <c r="Q513" s="37"/>
      <c r="R513" s="37"/>
      <c r="S513" s="37"/>
      <c r="T513" s="37"/>
      <c r="U513" s="163"/>
      <c r="V513" s="163"/>
      <c r="W513" s="163"/>
      <c r="X513" s="431"/>
      <c r="Y513" s="163"/>
      <c r="Z513" s="163"/>
      <c r="AA513" s="163"/>
    </row>
    <row r="514" spans="1:27" s="92" customFormat="1" ht="13.8" x14ac:dyDescent="0.25">
      <c r="A514" s="16"/>
      <c r="B514" s="16"/>
      <c r="C514" s="29"/>
      <c r="D514" s="16"/>
      <c r="E514" s="30"/>
      <c r="F514" s="321"/>
      <c r="G514" s="45"/>
      <c r="H514" s="103"/>
      <c r="I514" s="399"/>
      <c r="J514" s="371"/>
      <c r="K514" s="163"/>
      <c r="L514" s="163"/>
      <c r="M514" s="163"/>
      <c r="N514" s="163"/>
      <c r="O514" s="37"/>
      <c r="P514" s="161"/>
      <c r="Q514" s="37"/>
      <c r="R514" s="37"/>
      <c r="S514" s="37"/>
      <c r="T514" s="37"/>
      <c r="U514" s="163"/>
      <c r="V514" s="163"/>
      <c r="W514" s="163"/>
      <c r="X514" s="431"/>
      <c r="Y514" s="163"/>
      <c r="Z514" s="163"/>
      <c r="AA514" s="163"/>
    </row>
    <row r="515" spans="1:27" s="92" customFormat="1" ht="13.8" x14ac:dyDescent="0.25">
      <c r="A515" s="16"/>
      <c r="B515" s="16"/>
      <c r="C515" s="29"/>
      <c r="D515" s="16"/>
      <c r="E515" s="30"/>
      <c r="F515" s="321"/>
      <c r="G515" s="45"/>
      <c r="H515" s="103"/>
      <c r="I515" s="399"/>
      <c r="J515" s="371"/>
      <c r="K515" s="163"/>
      <c r="L515" s="163"/>
      <c r="M515" s="163"/>
      <c r="N515" s="163"/>
      <c r="O515" s="37"/>
      <c r="P515" s="161"/>
      <c r="Q515" s="37"/>
      <c r="R515" s="37"/>
      <c r="S515" s="37"/>
      <c r="T515" s="37"/>
      <c r="U515" s="163"/>
      <c r="V515" s="163"/>
      <c r="W515" s="163"/>
      <c r="X515" s="431"/>
      <c r="Y515" s="163"/>
      <c r="Z515" s="163"/>
      <c r="AA515" s="163"/>
    </row>
    <row r="516" spans="1:27" s="92" customFormat="1" ht="13.8" x14ac:dyDescent="0.25">
      <c r="A516" s="16"/>
      <c r="B516" s="16"/>
      <c r="C516" s="29"/>
      <c r="D516" s="16"/>
      <c r="E516" s="30"/>
      <c r="F516" s="321"/>
      <c r="G516" s="45"/>
      <c r="H516" s="103"/>
      <c r="I516" s="399"/>
      <c r="J516" s="371"/>
      <c r="K516" s="163"/>
      <c r="L516" s="163"/>
      <c r="M516" s="163"/>
      <c r="N516" s="163"/>
      <c r="O516" s="37"/>
      <c r="P516" s="161"/>
      <c r="Q516" s="37"/>
      <c r="R516" s="37"/>
      <c r="S516" s="37"/>
      <c r="T516" s="37"/>
      <c r="U516" s="163"/>
      <c r="V516" s="163"/>
      <c r="W516" s="163"/>
      <c r="X516" s="431"/>
      <c r="Y516" s="163"/>
      <c r="Z516" s="163"/>
      <c r="AA516" s="163"/>
    </row>
    <row r="517" spans="1:27" s="92" customFormat="1" ht="13.8" x14ac:dyDescent="0.25">
      <c r="A517" s="16"/>
      <c r="B517" s="16"/>
      <c r="C517" s="29"/>
      <c r="D517" s="16"/>
      <c r="E517" s="30"/>
      <c r="F517" s="321"/>
      <c r="G517" s="45"/>
      <c r="H517" s="103"/>
      <c r="I517" s="399"/>
      <c r="J517" s="371"/>
      <c r="K517" s="163"/>
      <c r="L517" s="163"/>
      <c r="M517" s="163"/>
      <c r="N517" s="163"/>
      <c r="O517" s="37"/>
      <c r="P517" s="161"/>
      <c r="Q517" s="37"/>
      <c r="R517" s="37"/>
      <c r="S517" s="37"/>
      <c r="T517" s="37"/>
      <c r="U517" s="163"/>
      <c r="V517" s="163"/>
      <c r="W517" s="163"/>
      <c r="X517" s="431"/>
      <c r="Y517" s="163"/>
      <c r="Z517" s="163"/>
      <c r="AA517" s="163"/>
    </row>
    <row r="518" spans="1:27" s="92" customFormat="1" ht="13.8" x14ac:dyDescent="0.25">
      <c r="A518" s="16"/>
      <c r="B518" s="16"/>
      <c r="C518" s="29"/>
      <c r="D518" s="16"/>
      <c r="E518" s="30"/>
      <c r="F518" s="321"/>
      <c r="G518" s="45"/>
      <c r="H518" s="103"/>
      <c r="I518" s="399"/>
      <c r="J518" s="371"/>
      <c r="K518" s="163"/>
      <c r="L518" s="163"/>
      <c r="M518" s="163"/>
      <c r="N518" s="163"/>
      <c r="O518" s="37"/>
      <c r="P518" s="161"/>
      <c r="Q518" s="37"/>
      <c r="R518" s="37"/>
      <c r="S518" s="37"/>
      <c r="T518" s="37"/>
      <c r="U518" s="163"/>
      <c r="V518" s="163"/>
      <c r="W518" s="163"/>
      <c r="X518" s="431"/>
      <c r="Y518" s="163"/>
      <c r="Z518" s="163"/>
      <c r="AA518" s="163"/>
    </row>
    <row r="519" spans="1:27" s="92" customFormat="1" ht="13.8" x14ac:dyDescent="0.25">
      <c r="A519" s="16"/>
      <c r="B519" s="16"/>
      <c r="C519" s="29"/>
      <c r="D519" s="16"/>
      <c r="E519" s="30"/>
      <c r="F519" s="321"/>
      <c r="G519" s="45"/>
      <c r="H519" s="103"/>
      <c r="I519" s="399"/>
      <c r="J519" s="371"/>
      <c r="K519" s="163"/>
      <c r="L519" s="163"/>
      <c r="M519" s="163"/>
      <c r="N519" s="163"/>
      <c r="O519" s="37"/>
      <c r="P519" s="161"/>
      <c r="Q519" s="37"/>
      <c r="R519" s="37"/>
      <c r="S519" s="37"/>
      <c r="T519" s="37"/>
      <c r="U519" s="163"/>
      <c r="V519" s="163"/>
      <c r="W519" s="163"/>
      <c r="X519" s="431"/>
      <c r="Y519" s="163"/>
      <c r="Z519" s="163"/>
      <c r="AA519" s="163"/>
    </row>
    <row r="520" spans="1:27" s="92" customFormat="1" ht="13.8" x14ac:dyDescent="0.25">
      <c r="A520" s="16"/>
      <c r="B520" s="16"/>
      <c r="C520" s="29"/>
      <c r="D520" s="16"/>
      <c r="E520" s="30"/>
      <c r="F520" s="321"/>
      <c r="G520" s="45"/>
      <c r="H520" s="103"/>
      <c r="I520" s="399"/>
      <c r="J520" s="371"/>
      <c r="K520" s="163"/>
      <c r="L520" s="163"/>
      <c r="M520" s="163"/>
      <c r="N520" s="163"/>
      <c r="O520" s="37"/>
      <c r="P520" s="161"/>
      <c r="Q520" s="37"/>
      <c r="R520" s="37"/>
      <c r="S520" s="37"/>
      <c r="T520" s="37"/>
      <c r="U520" s="163"/>
      <c r="V520" s="163"/>
      <c r="W520" s="163"/>
      <c r="X520" s="431"/>
      <c r="Y520" s="163"/>
      <c r="Z520" s="163"/>
      <c r="AA520" s="163"/>
    </row>
    <row r="521" spans="1:27" s="92" customFormat="1" ht="13.8" x14ac:dyDescent="0.25">
      <c r="A521" s="16"/>
      <c r="B521" s="16"/>
      <c r="C521" s="29"/>
      <c r="D521" s="16"/>
      <c r="E521" s="30"/>
      <c r="F521" s="321"/>
      <c r="G521" s="45"/>
      <c r="H521" s="103"/>
      <c r="I521" s="399"/>
      <c r="J521" s="371"/>
      <c r="K521" s="163"/>
      <c r="L521" s="163"/>
      <c r="M521" s="163"/>
      <c r="N521" s="163"/>
      <c r="O521" s="37"/>
      <c r="P521" s="161"/>
      <c r="Q521" s="37"/>
      <c r="R521" s="37"/>
      <c r="S521" s="37"/>
      <c r="T521" s="37"/>
      <c r="U521" s="163"/>
      <c r="V521" s="163"/>
      <c r="W521" s="163"/>
      <c r="X521" s="431"/>
      <c r="Y521" s="163"/>
      <c r="Z521" s="163"/>
      <c r="AA521" s="163"/>
    </row>
    <row r="522" spans="1:27" s="92" customFormat="1" ht="13.8" x14ac:dyDescent="0.25">
      <c r="A522" s="16"/>
      <c r="B522" s="16"/>
      <c r="C522" s="29"/>
      <c r="D522" s="16"/>
      <c r="E522" s="30"/>
      <c r="F522" s="321"/>
      <c r="G522" s="45"/>
      <c r="H522" s="103"/>
      <c r="I522" s="399"/>
      <c r="J522" s="371"/>
      <c r="K522" s="163"/>
      <c r="L522" s="163"/>
      <c r="M522" s="163"/>
      <c r="N522" s="163"/>
      <c r="O522" s="37"/>
      <c r="P522" s="161"/>
      <c r="Q522" s="37"/>
      <c r="R522" s="37"/>
      <c r="S522" s="37"/>
      <c r="T522" s="37"/>
      <c r="U522" s="163"/>
      <c r="V522" s="163"/>
      <c r="W522" s="163"/>
      <c r="X522" s="431"/>
      <c r="Y522" s="163"/>
      <c r="Z522" s="163"/>
      <c r="AA522" s="163"/>
    </row>
    <row r="523" spans="1:27" s="92" customFormat="1" ht="13.8" x14ac:dyDescent="0.25">
      <c r="A523" s="16"/>
      <c r="B523" s="16"/>
      <c r="C523" s="29"/>
      <c r="D523" s="16"/>
      <c r="E523" s="30"/>
      <c r="F523" s="321"/>
      <c r="G523" s="45"/>
      <c r="H523" s="103"/>
      <c r="I523" s="399"/>
      <c r="J523" s="371"/>
      <c r="K523" s="163"/>
      <c r="L523" s="163"/>
      <c r="M523" s="163"/>
      <c r="N523" s="163"/>
      <c r="O523" s="37"/>
      <c r="P523" s="161"/>
      <c r="Q523" s="37"/>
      <c r="R523" s="37"/>
      <c r="S523" s="37"/>
      <c r="T523" s="37"/>
      <c r="U523" s="163"/>
      <c r="V523" s="163"/>
      <c r="W523" s="163"/>
      <c r="X523" s="431"/>
      <c r="Y523" s="163"/>
      <c r="Z523" s="163"/>
      <c r="AA523" s="163"/>
    </row>
    <row r="524" spans="1:27" s="92" customFormat="1" ht="13.8" x14ac:dyDescent="0.25">
      <c r="A524" s="16"/>
      <c r="B524" s="16"/>
      <c r="C524" s="29"/>
      <c r="D524" s="16"/>
      <c r="E524" s="30"/>
      <c r="F524" s="321"/>
      <c r="G524" s="45"/>
      <c r="H524" s="103"/>
      <c r="I524" s="399"/>
      <c r="J524" s="371"/>
      <c r="K524" s="163"/>
      <c r="L524" s="163"/>
      <c r="M524" s="163"/>
      <c r="N524" s="163"/>
      <c r="O524" s="37"/>
      <c r="P524" s="161"/>
      <c r="Q524" s="37"/>
      <c r="R524" s="37"/>
      <c r="S524" s="37"/>
      <c r="T524" s="37"/>
      <c r="U524" s="163"/>
      <c r="V524" s="163"/>
      <c r="W524" s="163"/>
      <c r="X524" s="431"/>
      <c r="Y524" s="163"/>
      <c r="Z524" s="163"/>
      <c r="AA524" s="163"/>
    </row>
    <row r="525" spans="1:27" s="92" customFormat="1" ht="13.8" x14ac:dyDescent="0.25">
      <c r="A525" s="16"/>
      <c r="B525" s="16"/>
      <c r="C525" s="29"/>
      <c r="D525" s="16"/>
      <c r="E525" s="30"/>
      <c r="F525" s="321"/>
      <c r="G525" s="45"/>
      <c r="H525" s="103"/>
      <c r="I525" s="399"/>
      <c r="J525" s="371"/>
      <c r="K525" s="163"/>
      <c r="L525" s="163"/>
      <c r="M525" s="163"/>
      <c r="N525" s="163"/>
      <c r="O525" s="37"/>
      <c r="P525" s="161"/>
      <c r="Q525" s="37"/>
      <c r="R525" s="37"/>
      <c r="S525" s="37"/>
      <c r="T525" s="37"/>
      <c r="U525" s="163"/>
      <c r="V525" s="163"/>
      <c r="W525" s="163"/>
      <c r="X525" s="431"/>
      <c r="Y525" s="163"/>
      <c r="Z525" s="163"/>
      <c r="AA525" s="163"/>
    </row>
    <row r="526" spans="1:27" s="92" customFormat="1" ht="13.8" x14ac:dyDescent="0.25">
      <c r="A526" s="16"/>
      <c r="B526" s="16"/>
      <c r="C526" s="29"/>
      <c r="D526" s="16"/>
      <c r="E526" s="30"/>
      <c r="F526" s="321"/>
      <c r="G526" s="45"/>
      <c r="H526" s="103"/>
      <c r="I526" s="399"/>
      <c r="J526" s="371"/>
      <c r="K526" s="163"/>
      <c r="L526" s="163"/>
      <c r="M526" s="163"/>
      <c r="N526" s="163"/>
      <c r="O526" s="37"/>
      <c r="P526" s="161"/>
      <c r="Q526" s="37"/>
      <c r="R526" s="37"/>
      <c r="S526" s="37"/>
      <c r="T526" s="37"/>
      <c r="U526" s="163"/>
      <c r="V526" s="163"/>
      <c r="W526" s="163"/>
      <c r="X526" s="431"/>
      <c r="Y526" s="163"/>
      <c r="Z526" s="163"/>
      <c r="AA526" s="163"/>
    </row>
    <row r="527" spans="1:27" s="92" customFormat="1" ht="13.8" x14ac:dyDescent="0.25">
      <c r="A527" s="16"/>
      <c r="B527" s="16"/>
      <c r="C527" s="29"/>
      <c r="D527" s="16"/>
      <c r="E527" s="30"/>
      <c r="F527" s="321"/>
      <c r="G527" s="45"/>
      <c r="H527" s="103"/>
      <c r="I527" s="399"/>
      <c r="J527" s="371"/>
      <c r="K527" s="163"/>
      <c r="L527" s="163"/>
      <c r="M527" s="163"/>
      <c r="N527" s="163"/>
      <c r="O527" s="37"/>
      <c r="P527" s="161"/>
      <c r="Q527" s="37"/>
      <c r="R527" s="37"/>
      <c r="S527" s="37"/>
      <c r="T527" s="37"/>
      <c r="U527" s="163"/>
      <c r="V527" s="163"/>
      <c r="W527" s="163"/>
      <c r="X527" s="431"/>
      <c r="Y527" s="163"/>
      <c r="Z527" s="163"/>
      <c r="AA527" s="163"/>
    </row>
    <row r="528" spans="1:27" s="92" customFormat="1" ht="13.8" x14ac:dyDescent="0.25">
      <c r="A528" s="16"/>
      <c r="B528" s="16"/>
      <c r="C528" s="29"/>
      <c r="D528" s="16"/>
      <c r="E528" s="30"/>
      <c r="F528" s="321"/>
      <c r="G528" s="45"/>
      <c r="H528" s="103"/>
      <c r="I528" s="399"/>
      <c r="J528" s="371"/>
      <c r="K528" s="163"/>
      <c r="L528" s="163"/>
      <c r="M528" s="163"/>
      <c r="N528" s="163"/>
      <c r="O528" s="37"/>
      <c r="P528" s="161"/>
      <c r="Q528" s="37"/>
      <c r="R528" s="37"/>
      <c r="S528" s="37"/>
      <c r="T528" s="37"/>
      <c r="U528" s="163"/>
      <c r="V528" s="163"/>
      <c r="W528" s="163"/>
      <c r="X528" s="431"/>
      <c r="Y528" s="163"/>
      <c r="Z528" s="163"/>
      <c r="AA528" s="163"/>
    </row>
    <row r="529" spans="1:27" s="92" customFormat="1" ht="13.8" x14ac:dyDescent="0.25">
      <c r="A529" s="16"/>
      <c r="B529" s="16"/>
      <c r="C529" s="29"/>
      <c r="D529" s="16"/>
      <c r="E529" s="30"/>
      <c r="F529" s="321"/>
      <c r="G529" s="45"/>
      <c r="H529" s="103"/>
      <c r="I529" s="399"/>
      <c r="J529" s="371"/>
      <c r="K529" s="163"/>
      <c r="L529" s="163"/>
      <c r="M529" s="163"/>
      <c r="N529" s="163"/>
      <c r="O529" s="37"/>
      <c r="P529" s="161"/>
      <c r="Q529" s="37"/>
      <c r="R529" s="37"/>
      <c r="S529" s="37"/>
      <c r="T529" s="37"/>
      <c r="U529" s="163"/>
      <c r="V529" s="163"/>
      <c r="W529" s="163"/>
      <c r="X529" s="431"/>
      <c r="Y529" s="163"/>
      <c r="Z529" s="163"/>
      <c r="AA529" s="163"/>
    </row>
    <row r="530" spans="1:27" s="92" customFormat="1" ht="13.8" x14ac:dyDescent="0.25">
      <c r="A530" s="16"/>
      <c r="B530" s="16"/>
      <c r="C530" s="29"/>
      <c r="D530" s="16"/>
      <c r="E530" s="30"/>
      <c r="F530" s="321"/>
      <c r="G530" s="45"/>
      <c r="H530" s="103"/>
      <c r="I530" s="399"/>
      <c r="J530" s="371"/>
      <c r="K530" s="163"/>
      <c r="L530" s="163"/>
      <c r="M530" s="163"/>
      <c r="N530" s="163"/>
      <c r="O530" s="37"/>
      <c r="P530" s="161"/>
      <c r="Q530" s="37"/>
      <c r="R530" s="37"/>
      <c r="S530" s="37"/>
      <c r="T530" s="37"/>
      <c r="U530" s="163"/>
      <c r="V530" s="163"/>
      <c r="W530" s="163"/>
      <c r="X530" s="431"/>
      <c r="Y530" s="163"/>
      <c r="Z530" s="163"/>
      <c r="AA530" s="163"/>
    </row>
    <row r="531" spans="1:27" s="92" customFormat="1" ht="13.8" x14ac:dyDescent="0.25">
      <c r="A531" s="16"/>
      <c r="B531" s="16"/>
      <c r="C531" s="29"/>
      <c r="D531" s="16"/>
      <c r="E531" s="30"/>
      <c r="F531" s="321"/>
      <c r="G531" s="45"/>
      <c r="H531" s="103"/>
      <c r="I531" s="399"/>
      <c r="J531" s="371"/>
      <c r="K531" s="163"/>
      <c r="L531" s="163"/>
      <c r="M531" s="163"/>
      <c r="N531" s="163"/>
      <c r="O531" s="37"/>
      <c r="P531" s="161"/>
      <c r="Q531" s="37"/>
      <c r="R531" s="37"/>
      <c r="S531" s="37"/>
      <c r="T531" s="37"/>
      <c r="U531" s="163"/>
      <c r="V531" s="163"/>
      <c r="W531" s="163"/>
      <c r="X531" s="431"/>
      <c r="Y531" s="163"/>
      <c r="Z531" s="163"/>
      <c r="AA531" s="163"/>
    </row>
    <row r="532" spans="1:27" s="92" customFormat="1" ht="13.8" x14ac:dyDescent="0.25">
      <c r="A532" s="16"/>
      <c r="B532" s="16"/>
      <c r="C532" s="29"/>
      <c r="D532" s="16"/>
      <c r="E532" s="30"/>
      <c r="F532" s="321"/>
      <c r="G532" s="45"/>
      <c r="H532" s="103"/>
      <c r="I532" s="399"/>
      <c r="J532" s="371"/>
      <c r="K532" s="163"/>
      <c r="L532" s="163"/>
      <c r="M532" s="163"/>
      <c r="N532" s="163"/>
      <c r="O532" s="37"/>
      <c r="P532" s="161"/>
      <c r="Q532" s="37"/>
      <c r="R532" s="37"/>
      <c r="S532" s="37"/>
      <c r="T532" s="37"/>
      <c r="U532" s="163"/>
      <c r="V532" s="163"/>
      <c r="W532" s="163"/>
      <c r="X532" s="431"/>
      <c r="Y532" s="163"/>
      <c r="Z532" s="163"/>
      <c r="AA532" s="163"/>
    </row>
    <row r="533" spans="1:27" s="92" customFormat="1" ht="13.8" x14ac:dyDescent="0.25">
      <c r="A533" s="16"/>
      <c r="B533" s="16"/>
      <c r="C533" s="29"/>
      <c r="D533" s="16"/>
      <c r="E533" s="30"/>
      <c r="F533" s="321"/>
      <c r="G533" s="45"/>
      <c r="H533" s="103"/>
      <c r="I533" s="399"/>
      <c r="J533" s="371"/>
      <c r="K533" s="163"/>
      <c r="L533" s="163"/>
      <c r="M533" s="163"/>
      <c r="N533" s="163"/>
      <c r="O533" s="37"/>
      <c r="P533" s="161"/>
      <c r="Q533" s="37"/>
      <c r="R533" s="37"/>
      <c r="S533" s="37"/>
      <c r="T533" s="37"/>
      <c r="U533" s="163"/>
      <c r="V533" s="163"/>
      <c r="W533" s="163"/>
      <c r="X533" s="431"/>
      <c r="Y533" s="163"/>
      <c r="Z533" s="163"/>
      <c r="AA533" s="163"/>
    </row>
    <row r="534" spans="1:27" s="92" customFormat="1" ht="13.8" x14ac:dyDescent="0.25">
      <c r="A534" s="16"/>
      <c r="B534" s="16"/>
      <c r="C534" s="29"/>
      <c r="D534" s="16"/>
      <c r="E534" s="30"/>
      <c r="F534" s="321"/>
      <c r="G534" s="45"/>
      <c r="H534" s="103"/>
      <c r="I534" s="399"/>
      <c r="J534" s="371"/>
      <c r="K534" s="163"/>
      <c r="L534" s="163"/>
      <c r="M534" s="163"/>
      <c r="N534" s="163"/>
      <c r="O534" s="37"/>
      <c r="P534" s="161"/>
      <c r="Q534" s="37"/>
      <c r="R534" s="37"/>
      <c r="S534" s="37"/>
      <c r="T534" s="37"/>
      <c r="U534" s="163"/>
      <c r="V534" s="163"/>
      <c r="W534" s="163"/>
      <c r="X534" s="431"/>
      <c r="Y534" s="163"/>
      <c r="Z534" s="163"/>
      <c r="AA534" s="163"/>
    </row>
    <row r="535" spans="1:27" s="92" customFormat="1" ht="13.8" x14ac:dyDescent="0.25">
      <c r="A535" s="16"/>
      <c r="B535" s="16"/>
      <c r="C535" s="29"/>
      <c r="D535" s="16"/>
      <c r="E535" s="30"/>
      <c r="F535" s="321"/>
      <c r="G535" s="45"/>
      <c r="H535" s="103"/>
      <c r="I535" s="399"/>
      <c r="J535" s="371"/>
      <c r="K535" s="163"/>
      <c r="L535" s="163"/>
      <c r="M535" s="163"/>
      <c r="N535" s="163"/>
      <c r="O535" s="37"/>
      <c r="P535" s="161"/>
      <c r="Q535" s="37"/>
      <c r="R535" s="37"/>
      <c r="S535" s="37"/>
      <c r="T535" s="37"/>
      <c r="U535" s="163"/>
      <c r="V535" s="163"/>
      <c r="W535" s="163"/>
      <c r="X535" s="431"/>
      <c r="Y535" s="163"/>
      <c r="Z535" s="163"/>
      <c r="AA535" s="163"/>
    </row>
    <row r="536" spans="1:27" s="92" customFormat="1" ht="13.8" x14ac:dyDescent="0.25">
      <c r="A536" s="16"/>
      <c r="B536" s="16"/>
      <c r="C536" s="29"/>
      <c r="D536" s="16"/>
      <c r="E536" s="30"/>
      <c r="F536" s="321"/>
      <c r="G536" s="45"/>
      <c r="H536" s="103"/>
      <c r="I536" s="399"/>
      <c r="J536" s="371"/>
      <c r="K536" s="163"/>
      <c r="L536" s="163"/>
      <c r="M536" s="163"/>
      <c r="N536" s="163"/>
      <c r="O536" s="37"/>
      <c r="P536" s="161"/>
      <c r="Q536" s="37"/>
      <c r="R536" s="37"/>
      <c r="S536" s="37"/>
      <c r="T536" s="37"/>
      <c r="U536" s="163"/>
      <c r="V536" s="163"/>
      <c r="W536" s="163"/>
      <c r="X536" s="431"/>
      <c r="Y536" s="163"/>
      <c r="Z536" s="163"/>
      <c r="AA536" s="163"/>
    </row>
    <row r="537" spans="1:27" s="92" customFormat="1" ht="13.8" x14ac:dyDescent="0.25">
      <c r="A537" s="16"/>
      <c r="B537" s="16"/>
      <c r="C537" s="29"/>
      <c r="D537" s="16"/>
      <c r="E537" s="30"/>
      <c r="F537" s="321"/>
      <c r="G537" s="45"/>
      <c r="H537" s="103"/>
      <c r="I537" s="399"/>
      <c r="J537" s="371"/>
      <c r="K537" s="163"/>
      <c r="L537" s="163"/>
      <c r="M537" s="163"/>
      <c r="N537" s="163"/>
      <c r="O537" s="37"/>
      <c r="P537" s="161"/>
      <c r="Q537" s="37"/>
      <c r="R537" s="37"/>
      <c r="S537" s="37"/>
      <c r="T537" s="37"/>
      <c r="U537" s="163"/>
      <c r="V537" s="163"/>
      <c r="W537" s="163"/>
      <c r="X537" s="431"/>
      <c r="Y537" s="163"/>
      <c r="Z537" s="163"/>
      <c r="AA537" s="163"/>
    </row>
    <row r="538" spans="1:27" s="92" customFormat="1" ht="13.8" x14ac:dyDescent="0.25">
      <c r="A538" s="16"/>
      <c r="B538" s="16"/>
      <c r="C538" s="29"/>
      <c r="D538" s="16"/>
      <c r="E538" s="30"/>
      <c r="F538" s="321"/>
      <c r="G538" s="45"/>
      <c r="H538" s="103"/>
      <c r="I538" s="399"/>
      <c r="J538" s="371"/>
      <c r="K538" s="163"/>
      <c r="L538" s="163"/>
      <c r="M538" s="163"/>
      <c r="N538" s="163"/>
      <c r="O538" s="37"/>
      <c r="P538" s="161"/>
      <c r="Q538" s="37"/>
      <c r="R538" s="37"/>
      <c r="S538" s="37"/>
      <c r="T538" s="37"/>
      <c r="U538" s="163"/>
      <c r="V538" s="163"/>
      <c r="W538" s="163"/>
      <c r="X538" s="431"/>
      <c r="Y538" s="163"/>
      <c r="Z538" s="163"/>
      <c r="AA538" s="163"/>
    </row>
    <row r="539" spans="1:27" s="92" customFormat="1" ht="13.8" x14ac:dyDescent="0.25">
      <c r="A539" s="16"/>
      <c r="B539" s="16"/>
      <c r="C539" s="29"/>
      <c r="D539" s="16"/>
      <c r="E539" s="30"/>
      <c r="F539" s="321"/>
      <c r="G539" s="45"/>
      <c r="H539" s="103"/>
      <c r="I539" s="399"/>
      <c r="J539" s="371"/>
      <c r="K539" s="163"/>
      <c r="L539" s="163"/>
      <c r="M539" s="163"/>
      <c r="N539" s="163"/>
      <c r="O539" s="37"/>
      <c r="P539" s="161"/>
      <c r="Q539" s="37"/>
      <c r="R539" s="37"/>
      <c r="S539" s="37"/>
      <c r="T539" s="37"/>
      <c r="U539" s="163"/>
      <c r="V539" s="163"/>
      <c r="W539" s="163"/>
      <c r="X539" s="431"/>
      <c r="Y539" s="163"/>
      <c r="Z539" s="163"/>
      <c r="AA539" s="163"/>
    </row>
    <row r="540" spans="1:27" s="92" customFormat="1" ht="13.8" x14ac:dyDescent="0.25">
      <c r="A540" s="16"/>
      <c r="B540" s="16"/>
      <c r="C540" s="29"/>
      <c r="D540" s="16"/>
      <c r="E540" s="30"/>
      <c r="F540" s="321"/>
      <c r="G540" s="45"/>
      <c r="H540" s="103"/>
      <c r="I540" s="399"/>
      <c r="J540" s="371"/>
      <c r="K540" s="163"/>
      <c r="L540" s="163"/>
      <c r="M540" s="163"/>
      <c r="N540" s="163"/>
      <c r="O540" s="37"/>
      <c r="P540" s="161"/>
      <c r="Q540" s="37"/>
      <c r="R540" s="37"/>
      <c r="S540" s="37"/>
      <c r="T540" s="37"/>
      <c r="U540" s="163"/>
      <c r="V540" s="163"/>
      <c r="W540" s="163"/>
      <c r="X540" s="431"/>
      <c r="Y540" s="163"/>
      <c r="Z540" s="163"/>
      <c r="AA540" s="163"/>
    </row>
    <row r="541" spans="1:27" s="92" customFormat="1" ht="13.8" x14ac:dyDescent="0.25">
      <c r="A541" s="16"/>
      <c r="B541" s="16"/>
      <c r="C541" s="29"/>
      <c r="D541" s="16"/>
      <c r="E541" s="30"/>
      <c r="F541" s="321"/>
      <c r="G541" s="45"/>
      <c r="H541" s="103"/>
      <c r="I541" s="399"/>
      <c r="J541" s="371"/>
      <c r="K541" s="163"/>
      <c r="L541" s="163"/>
      <c r="M541" s="163"/>
      <c r="N541" s="163"/>
      <c r="O541" s="37"/>
      <c r="P541" s="161"/>
      <c r="Q541" s="37"/>
      <c r="R541" s="37"/>
      <c r="S541" s="37"/>
      <c r="T541" s="37"/>
      <c r="U541" s="163"/>
      <c r="V541" s="163"/>
      <c r="W541" s="163"/>
      <c r="X541" s="431"/>
      <c r="Y541" s="163"/>
      <c r="Z541" s="163"/>
      <c r="AA541" s="163"/>
    </row>
    <row r="542" spans="1:27" s="92" customFormat="1" ht="13.8" x14ac:dyDescent="0.25">
      <c r="A542" s="16"/>
      <c r="B542" s="16"/>
      <c r="C542" s="29"/>
      <c r="D542" s="16"/>
      <c r="E542" s="30"/>
      <c r="F542" s="321"/>
      <c r="G542" s="45"/>
      <c r="H542" s="103"/>
      <c r="I542" s="399"/>
      <c r="J542" s="371"/>
      <c r="K542" s="163"/>
      <c r="L542" s="163"/>
      <c r="M542" s="163"/>
      <c r="N542" s="163"/>
      <c r="O542" s="37"/>
      <c r="P542" s="161"/>
      <c r="Q542" s="37"/>
      <c r="R542" s="37"/>
      <c r="S542" s="37"/>
      <c r="T542" s="37"/>
      <c r="U542" s="163"/>
      <c r="V542" s="163"/>
      <c r="W542" s="163"/>
      <c r="X542" s="431"/>
      <c r="Y542" s="163"/>
      <c r="Z542" s="163"/>
      <c r="AA542" s="163"/>
    </row>
    <row r="543" spans="1:27" s="92" customFormat="1" ht="13.8" x14ac:dyDescent="0.25">
      <c r="A543" s="16"/>
      <c r="B543" s="16"/>
      <c r="C543" s="29"/>
      <c r="D543" s="16"/>
      <c r="E543" s="30"/>
      <c r="F543" s="321"/>
      <c r="G543" s="45"/>
      <c r="H543" s="103"/>
      <c r="I543" s="399"/>
      <c r="J543" s="371"/>
      <c r="K543" s="163"/>
      <c r="L543" s="163"/>
      <c r="M543" s="163"/>
      <c r="N543" s="163"/>
      <c r="O543" s="37"/>
      <c r="P543" s="161"/>
      <c r="Q543" s="37"/>
      <c r="R543" s="37"/>
      <c r="S543" s="37"/>
      <c r="T543" s="37"/>
      <c r="U543" s="163"/>
      <c r="V543" s="163"/>
      <c r="W543" s="163"/>
      <c r="X543" s="431"/>
      <c r="Y543" s="163"/>
      <c r="Z543" s="163"/>
      <c r="AA543" s="163"/>
    </row>
    <row r="544" spans="1:27" s="92" customFormat="1" ht="13.8" x14ac:dyDescent="0.25">
      <c r="A544" s="16"/>
      <c r="B544" s="16"/>
      <c r="C544" s="29"/>
      <c r="D544" s="16"/>
      <c r="E544" s="30"/>
      <c r="F544" s="321"/>
      <c r="G544" s="45"/>
      <c r="H544" s="103"/>
      <c r="I544" s="399"/>
      <c r="J544" s="371"/>
      <c r="K544" s="163"/>
      <c r="L544" s="163"/>
      <c r="M544" s="163"/>
      <c r="N544" s="163"/>
      <c r="O544" s="37"/>
      <c r="P544" s="161"/>
      <c r="Q544" s="37"/>
      <c r="R544" s="37"/>
      <c r="S544" s="37"/>
      <c r="T544" s="37"/>
      <c r="U544" s="163"/>
      <c r="V544" s="163"/>
      <c r="W544" s="163"/>
      <c r="X544" s="431"/>
      <c r="Y544" s="163"/>
      <c r="Z544" s="163"/>
      <c r="AA544" s="163"/>
    </row>
    <row r="545" spans="1:27" s="92" customFormat="1" ht="13.8" x14ac:dyDescent="0.25">
      <c r="A545" s="16"/>
      <c r="B545" s="16"/>
      <c r="C545" s="29"/>
      <c r="D545" s="16"/>
      <c r="E545" s="30"/>
      <c r="F545" s="321"/>
      <c r="G545" s="45"/>
      <c r="H545" s="103"/>
      <c r="I545" s="399"/>
      <c r="J545" s="371"/>
      <c r="K545" s="163"/>
      <c r="L545" s="163"/>
      <c r="M545" s="163"/>
      <c r="N545" s="163"/>
      <c r="O545" s="37"/>
      <c r="P545" s="161"/>
      <c r="Q545" s="37"/>
      <c r="R545" s="37"/>
      <c r="S545" s="37"/>
      <c r="T545" s="37"/>
      <c r="U545" s="163"/>
      <c r="V545" s="163"/>
      <c r="W545" s="163"/>
      <c r="X545" s="431"/>
      <c r="Y545" s="163"/>
      <c r="Z545" s="163"/>
      <c r="AA545" s="163"/>
    </row>
    <row r="546" spans="1:27" s="92" customFormat="1" ht="13.8" x14ac:dyDescent="0.25">
      <c r="A546" s="16"/>
      <c r="B546" s="16"/>
      <c r="C546" s="29"/>
      <c r="D546" s="16"/>
      <c r="E546" s="30"/>
      <c r="F546" s="321"/>
      <c r="G546" s="45"/>
      <c r="H546" s="103"/>
      <c r="I546" s="399"/>
      <c r="J546" s="371"/>
      <c r="K546" s="163"/>
      <c r="L546" s="163"/>
      <c r="M546" s="163"/>
      <c r="N546" s="163"/>
      <c r="O546" s="37"/>
      <c r="P546" s="161"/>
      <c r="Q546" s="37"/>
      <c r="R546" s="37"/>
      <c r="S546" s="37"/>
      <c r="T546" s="37"/>
      <c r="U546" s="163"/>
      <c r="V546" s="163"/>
      <c r="W546" s="163"/>
      <c r="X546" s="431"/>
      <c r="Y546" s="163"/>
      <c r="Z546" s="163"/>
      <c r="AA546" s="163"/>
    </row>
    <row r="547" spans="1:27" s="92" customFormat="1" ht="13.8" x14ac:dyDescent="0.25">
      <c r="A547" s="16"/>
      <c r="B547" s="16"/>
      <c r="C547" s="29"/>
      <c r="D547" s="16"/>
      <c r="E547" s="30"/>
      <c r="F547" s="321"/>
      <c r="G547" s="45"/>
      <c r="H547" s="103"/>
      <c r="I547" s="399"/>
      <c r="J547" s="371"/>
      <c r="K547" s="163"/>
      <c r="L547" s="163"/>
      <c r="M547" s="163"/>
      <c r="N547" s="163"/>
      <c r="O547" s="37"/>
      <c r="P547" s="161"/>
      <c r="Q547" s="37"/>
      <c r="R547" s="37"/>
      <c r="S547" s="37"/>
      <c r="T547" s="37"/>
      <c r="U547" s="163"/>
      <c r="V547" s="163"/>
      <c r="W547" s="163"/>
      <c r="X547" s="431"/>
      <c r="Y547" s="163"/>
      <c r="Z547" s="163"/>
      <c r="AA547" s="163"/>
    </row>
    <row r="548" spans="1:27" s="92" customFormat="1" ht="13.8" x14ac:dyDescent="0.25">
      <c r="A548" s="16"/>
      <c r="B548" s="16"/>
      <c r="C548" s="29"/>
      <c r="D548" s="16"/>
      <c r="E548" s="30"/>
      <c r="F548" s="321"/>
      <c r="G548" s="45"/>
      <c r="H548" s="103"/>
      <c r="I548" s="399"/>
      <c r="J548" s="371"/>
      <c r="K548" s="163"/>
      <c r="L548" s="163"/>
      <c r="M548" s="163"/>
      <c r="N548" s="163"/>
      <c r="O548" s="37"/>
      <c r="P548" s="161"/>
      <c r="Q548" s="37"/>
      <c r="R548" s="37"/>
      <c r="S548" s="37"/>
      <c r="T548" s="37"/>
      <c r="U548" s="163"/>
      <c r="V548" s="163"/>
      <c r="W548" s="163"/>
      <c r="X548" s="431"/>
      <c r="Y548" s="163"/>
      <c r="Z548" s="163"/>
      <c r="AA548" s="163"/>
    </row>
    <row r="549" spans="1:27" s="92" customFormat="1" ht="13.8" x14ac:dyDescent="0.25">
      <c r="A549" s="16"/>
      <c r="B549" s="16"/>
      <c r="C549" s="29"/>
      <c r="D549" s="16"/>
      <c r="E549" s="30"/>
      <c r="F549" s="321"/>
      <c r="G549" s="45"/>
      <c r="H549" s="103"/>
      <c r="I549" s="399"/>
      <c r="J549" s="371"/>
      <c r="K549" s="163"/>
      <c r="L549" s="163"/>
      <c r="M549" s="163"/>
      <c r="N549" s="163"/>
      <c r="O549" s="37"/>
      <c r="P549" s="161"/>
      <c r="Q549" s="37"/>
      <c r="R549" s="37"/>
      <c r="S549" s="37"/>
      <c r="T549" s="37"/>
      <c r="U549" s="163"/>
      <c r="V549" s="163"/>
      <c r="W549" s="163"/>
      <c r="X549" s="431"/>
      <c r="Y549" s="163"/>
      <c r="Z549" s="163"/>
      <c r="AA549" s="163"/>
    </row>
    <row r="550" spans="1:27" s="92" customFormat="1" ht="13.8" x14ac:dyDescent="0.25">
      <c r="A550" s="16"/>
      <c r="B550" s="16"/>
      <c r="C550" s="29"/>
      <c r="D550" s="16"/>
      <c r="E550" s="30"/>
      <c r="F550" s="321"/>
      <c r="G550" s="45"/>
      <c r="H550" s="103"/>
      <c r="I550" s="399"/>
      <c r="J550" s="371"/>
      <c r="K550" s="163"/>
      <c r="L550" s="163"/>
      <c r="M550" s="163"/>
      <c r="N550" s="163"/>
      <c r="O550" s="37"/>
      <c r="P550" s="161"/>
      <c r="Q550" s="37"/>
      <c r="R550" s="37"/>
      <c r="S550" s="37"/>
      <c r="T550" s="37"/>
      <c r="U550" s="163"/>
      <c r="V550" s="163"/>
      <c r="W550" s="163"/>
      <c r="X550" s="431"/>
      <c r="Y550" s="163"/>
      <c r="Z550" s="163"/>
      <c r="AA550" s="163"/>
    </row>
    <row r="551" spans="1:27" s="92" customFormat="1" ht="13.8" x14ac:dyDescent="0.25">
      <c r="A551" s="16"/>
      <c r="B551" s="16"/>
      <c r="C551" s="29"/>
      <c r="D551" s="16"/>
      <c r="E551" s="30"/>
      <c r="F551" s="321"/>
      <c r="G551" s="45"/>
      <c r="H551" s="103"/>
      <c r="I551" s="399"/>
      <c r="J551" s="371"/>
      <c r="K551" s="163"/>
      <c r="L551" s="163"/>
      <c r="M551" s="163"/>
      <c r="N551" s="163"/>
      <c r="O551" s="37"/>
      <c r="P551" s="161"/>
      <c r="Q551" s="37"/>
      <c r="R551" s="37"/>
      <c r="S551" s="37"/>
      <c r="T551" s="37"/>
      <c r="U551" s="163"/>
      <c r="V551" s="163"/>
      <c r="W551" s="163"/>
      <c r="X551" s="431"/>
      <c r="Y551" s="163"/>
      <c r="Z551" s="163"/>
      <c r="AA551" s="163"/>
    </row>
    <row r="552" spans="1:27" s="92" customFormat="1" ht="13.8" x14ac:dyDescent="0.25">
      <c r="A552" s="16"/>
      <c r="B552" s="16"/>
      <c r="C552" s="29"/>
      <c r="D552" s="16"/>
      <c r="E552" s="30"/>
      <c r="F552" s="321"/>
      <c r="G552" s="45"/>
      <c r="H552" s="103"/>
      <c r="I552" s="399"/>
      <c r="J552" s="371"/>
      <c r="K552" s="163"/>
      <c r="L552" s="163"/>
      <c r="M552" s="163"/>
      <c r="N552" s="163"/>
      <c r="O552" s="37"/>
      <c r="P552" s="161"/>
      <c r="Q552" s="37"/>
      <c r="R552" s="37"/>
      <c r="S552" s="37"/>
      <c r="T552" s="37"/>
      <c r="U552" s="163"/>
      <c r="V552" s="163"/>
      <c r="W552" s="163"/>
      <c r="X552" s="431"/>
      <c r="Y552" s="163"/>
      <c r="Z552" s="163"/>
      <c r="AA552" s="163"/>
    </row>
    <row r="553" spans="1:27" s="92" customFormat="1" ht="13.8" x14ac:dyDescent="0.25">
      <c r="A553" s="16"/>
      <c r="B553" s="16"/>
      <c r="C553" s="29"/>
      <c r="D553" s="16"/>
      <c r="E553" s="30"/>
      <c r="F553" s="321"/>
      <c r="G553" s="45"/>
      <c r="H553" s="103"/>
      <c r="I553" s="399"/>
      <c r="J553" s="371"/>
      <c r="K553" s="163"/>
      <c r="L553" s="163"/>
      <c r="M553" s="163"/>
      <c r="N553" s="163"/>
      <c r="O553" s="37"/>
      <c r="P553" s="161"/>
      <c r="Q553" s="37"/>
      <c r="R553" s="37"/>
      <c r="S553" s="37"/>
      <c r="T553" s="37"/>
      <c r="U553" s="163"/>
      <c r="V553" s="163"/>
      <c r="W553" s="163"/>
      <c r="X553" s="431"/>
      <c r="Y553" s="163"/>
      <c r="Z553" s="163"/>
      <c r="AA553" s="163"/>
    </row>
    <row r="554" spans="1:27" s="92" customFormat="1" ht="13.8" x14ac:dyDescent="0.25">
      <c r="A554" s="16"/>
      <c r="B554" s="16"/>
      <c r="C554" s="29"/>
      <c r="D554" s="16"/>
      <c r="E554" s="30"/>
      <c r="F554" s="321"/>
      <c r="G554" s="45"/>
      <c r="H554" s="103"/>
      <c r="I554" s="399"/>
      <c r="J554" s="371"/>
      <c r="K554" s="163"/>
      <c r="L554" s="163"/>
      <c r="M554" s="163"/>
      <c r="N554" s="163"/>
      <c r="O554" s="37"/>
      <c r="P554" s="161"/>
      <c r="Q554" s="37"/>
      <c r="R554" s="37"/>
      <c r="S554" s="37"/>
      <c r="T554" s="37"/>
      <c r="U554" s="163"/>
      <c r="V554" s="163"/>
      <c r="W554" s="163"/>
      <c r="X554" s="431"/>
      <c r="Y554" s="163"/>
      <c r="Z554" s="163"/>
      <c r="AA554" s="163"/>
    </row>
    <row r="555" spans="1:27" s="92" customFormat="1" ht="13.8" x14ac:dyDescent="0.25">
      <c r="A555" s="16"/>
      <c r="B555" s="16"/>
      <c r="C555" s="29"/>
      <c r="D555" s="16"/>
      <c r="E555" s="30"/>
      <c r="F555" s="321"/>
      <c r="G555" s="45"/>
      <c r="H555" s="103"/>
      <c r="I555" s="399"/>
      <c r="J555" s="371"/>
      <c r="K555" s="163"/>
      <c r="L555" s="163"/>
      <c r="M555" s="163"/>
      <c r="N555" s="163"/>
      <c r="O555" s="37"/>
      <c r="P555" s="161"/>
      <c r="Q555" s="37"/>
      <c r="R555" s="37"/>
      <c r="S555" s="37"/>
      <c r="T555" s="37"/>
      <c r="U555" s="163"/>
      <c r="V555" s="163"/>
      <c r="W555" s="163"/>
      <c r="X555" s="431"/>
      <c r="Y555" s="163"/>
      <c r="Z555" s="163"/>
      <c r="AA555" s="163"/>
    </row>
    <row r="556" spans="1:27" s="92" customFormat="1" ht="13.8" x14ac:dyDescent="0.25">
      <c r="A556" s="16"/>
      <c r="B556" s="16"/>
      <c r="C556" s="29"/>
      <c r="D556" s="16"/>
      <c r="E556" s="30"/>
      <c r="F556" s="321"/>
      <c r="G556" s="45"/>
      <c r="H556" s="103"/>
      <c r="I556" s="399"/>
      <c r="J556" s="371"/>
      <c r="K556" s="163"/>
      <c r="L556" s="163"/>
      <c r="M556" s="163"/>
      <c r="N556" s="163"/>
      <c r="O556" s="37"/>
      <c r="P556" s="161"/>
      <c r="Q556" s="37"/>
      <c r="R556" s="37"/>
      <c r="S556" s="37"/>
      <c r="T556" s="37"/>
      <c r="U556" s="163"/>
      <c r="V556" s="163"/>
      <c r="W556" s="163"/>
      <c r="X556" s="431"/>
      <c r="Y556" s="163"/>
      <c r="Z556" s="163"/>
      <c r="AA556" s="163"/>
    </row>
    <row r="557" spans="1:27" s="92" customFormat="1" ht="13.8" x14ac:dyDescent="0.25">
      <c r="A557" s="16"/>
      <c r="B557" s="16"/>
      <c r="C557" s="29"/>
      <c r="D557" s="16"/>
      <c r="E557" s="30"/>
      <c r="F557" s="321"/>
      <c r="G557" s="45"/>
      <c r="H557" s="103"/>
      <c r="I557" s="399"/>
      <c r="J557" s="371"/>
      <c r="K557" s="163"/>
      <c r="L557" s="163"/>
      <c r="M557" s="163"/>
      <c r="N557" s="163"/>
      <c r="O557" s="37"/>
      <c r="P557" s="161"/>
      <c r="Q557" s="37"/>
      <c r="R557" s="37"/>
      <c r="S557" s="37"/>
      <c r="T557" s="37"/>
      <c r="U557" s="163"/>
      <c r="V557" s="163"/>
      <c r="W557" s="163"/>
      <c r="X557" s="431"/>
      <c r="Y557" s="163"/>
      <c r="Z557" s="163"/>
      <c r="AA557" s="163"/>
    </row>
    <row r="558" spans="1:27" s="92" customFormat="1" ht="13.8" x14ac:dyDescent="0.25">
      <c r="A558" s="16"/>
      <c r="B558" s="16"/>
      <c r="C558" s="29"/>
      <c r="D558" s="16"/>
      <c r="E558" s="30"/>
      <c r="F558" s="321"/>
      <c r="G558" s="45"/>
      <c r="H558" s="103"/>
      <c r="I558" s="399"/>
      <c r="J558" s="371"/>
      <c r="K558" s="163"/>
      <c r="L558" s="163"/>
      <c r="M558" s="163"/>
      <c r="N558" s="163"/>
      <c r="O558" s="37"/>
      <c r="P558" s="161"/>
      <c r="Q558" s="37"/>
      <c r="R558" s="37"/>
      <c r="S558" s="37"/>
      <c r="T558" s="37"/>
      <c r="U558" s="163"/>
      <c r="V558" s="163"/>
      <c r="W558" s="163"/>
      <c r="X558" s="431"/>
      <c r="Y558" s="163"/>
      <c r="Z558" s="163"/>
      <c r="AA558" s="163"/>
    </row>
    <row r="559" spans="1:27" s="92" customFormat="1" ht="13.8" x14ac:dyDescent="0.25">
      <c r="A559" s="16"/>
      <c r="B559" s="16"/>
      <c r="C559" s="29"/>
      <c r="D559" s="16"/>
      <c r="E559" s="30"/>
      <c r="F559" s="321"/>
      <c r="G559" s="45"/>
      <c r="H559" s="103"/>
      <c r="I559" s="399"/>
      <c r="J559" s="371"/>
      <c r="K559" s="163"/>
      <c r="L559" s="163"/>
      <c r="M559" s="163"/>
      <c r="N559" s="163"/>
      <c r="O559" s="37"/>
      <c r="P559" s="161"/>
      <c r="Q559" s="37"/>
      <c r="R559" s="37"/>
      <c r="S559" s="37"/>
      <c r="T559" s="37"/>
      <c r="U559" s="163"/>
      <c r="V559" s="163"/>
      <c r="W559" s="163"/>
      <c r="X559" s="431"/>
      <c r="Y559" s="163"/>
      <c r="Z559" s="163"/>
      <c r="AA559" s="163"/>
    </row>
    <row r="560" spans="1:27" s="92" customFormat="1" ht="13.8" x14ac:dyDescent="0.25">
      <c r="A560" s="16"/>
      <c r="B560" s="16"/>
      <c r="C560" s="29"/>
      <c r="D560" s="16"/>
      <c r="E560" s="30"/>
      <c r="F560" s="321"/>
      <c r="G560" s="45"/>
      <c r="H560" s="103"/>
      <c r="I560" s="399"/>
      <c r="J560" s="371"/>
      <c r="K560" s="163"/>
      <c r="L560" s="163"/>
      <c r="M560" s="163"/>
      <c r="N560" s="163"/>
      <c r="O560" s="37"/>
      <c r="P560" s="161"/>
      <c r="Q560" s="37"/>
      <c r="R560" s="37"/>
      <c r="S560" s="37"/>
      <c r="T560" s="37"/>
      <c r="U560" s="163"/>
      <c r="V560" s="163"/>
      <c r="W560" s="163"/>
      <c r="X560" s="431"/>
      <c r="Y560" s="163"/>
      <c r="Z560" s="163"/>
      <c r="AA560" s="163"/>
    </row>
    <row r="561" spans="1:27" s="92" customFormat="1" ht="13.8" x14ac:dyDescent="0.25">
      <c r="A561" s="16"/>
      <c r="B561" s="16"/>
      <c r="C561" s="29"/>
      <c r="D561" s="16"/>
      <c r="E561" s="30"/>
      <c r="F561" s="321"/>
      <c r="G561" s="45"/>
      <c r="H561" s="103"/>
      <c r="I561" s="399"/>
      <c r="J561" s="371"/>
      <c r="K561" s="163"/>
      <c r="L561" s="163"/>
      <c r="M561" s="163"/>
      <c r="N561" s="163"/>
      <c r="O561" s="37"/>
      <c r="P561" s="161"/>
      <c r="Q561" s="37"/>
      <c r="R561" s="37"/>
      <c r="S561" s="37"/>
      <c r="T561" s="37"/>
      <c r="U561" s="163"/>
      <c r="V561" s="163"/>
      <c r="W561" s="163"/>
      <c r="X561" s="431"/>
      <c r="Y561" s="163"/>
      <c r="Z561" s="163"/>
      <c r="AA561" s="163"/>
    </row>
    <row r="562" spans="1:27" s="92" customFormat="1" ht="13.8" x14ac:dyDescent="0.25">
      <c r="A562" s="16"/>
      <c r="B562" s="16"/>
      <c r="C562" s="29"/>
      <c r="D562" s="16"/>
      <c r="E562" s="30"/>
      <c r="F562" s="321"/>
      <c r="G562" s="45"/>
      <c r="H562" s="103"/>
      <c r="I562" s="399"/>
      <c r="J562" s="371"/>
      <c r="K562" s="163"/>
      <c r="L562" s="163"/>
      <c r="M562" s="163"/>
      <c r="N562" s="163"/>
      <c r="O562" s="37"/>
      <c r="P562" s="161"/>
      <c r="Q562" s="37"/>
      <c r="R562" s="37"/>
      <c r="S562" s="37"/>
      <c r="T562" s="37"/>
      <c r="U562" s="163"/>
      <c r="V562" s="163"/>
      <c r="W562" s="163"/>
      <c r="X562" s="431"/>
      <c r="Y562" s="163"/>
      <c r="Z562" s="163"/>
      <c r="AA562" s="163"/>
    </row>
    <row r="563" spans="1:27" s="92" customFormat="1" ht="13.8" x14ac:dyDescent="0.25">
      <c r="A563" s="16"/>
      <c r="B563" s="16"/>
      <c r="C563" s="29"/>
      <c r="D563" s="16"/>
      <c r="E563" s="30"/>
      <c r="F563" s="321"/>
      <c r="G563" s="45"/>
      <c r="H563" s="103"/>
      <c r="I563" s="399"/>
      <c r="J563" s="371"/>
      <c r="K563" s="163"/>
      <c r="L563" s="163"/>
      <c r="M563" s="163"/>
      <c r="N563" s="163"/>
      <c r="O563" s="37"/>
      <c r="P563" s="161"/>
      <c r="Q563" s="37"/>
      <c r="R563" s="37"/>
      <c r="S563" s="37"/>
      <c r="T563" s="37"/>
      <c r="U563" s="163"/>
      <c r="V563" s="163"/>
      <c r="W563" s="163"/>
      <c r="X563" s="431"/>
      <c r="Y563" s="163"/>
      <c r="Z563" s="163"/>
      <c r="AA563" s="163"/>
    </row>
    <row r="564" spans="1:27" s="92" customFormat="1" ht="13.8" x14ac:dyDescent="0.25">
      <c r="A564" s="16"/>
      <c r="B564" s="16"/>
      <c r="C564" s="29"/>
      <c r="D564" s="16"/>
      <c r="E564" s="30"/>
      <c r="F564" s="321"/>
      <c r="G564" s="45"/>
      <c r="H564" s="103"/>
      <c r="I564" s="399"/>
      <c r="J564" s="371"/>
      <c r="K564" s="163"/>
      <c r="L564" s="163"/>
      <c r="M564" s="163"/>
      <c r="N564" s="163"/>
      <c r="O564" s="37"/>
      <c r="P564" s="161"/>
      <c r="Q564" s="37"/>
      <c r="R564" s="37"/>
      <c r="S564" s="37"/>
      <c r="T564" s="37"/>
      <c r="U564" s="163"/>
      <c r="V564" s="163"/>
      <c r="W564" s="163"/>
      <c r="X564" s="431"/>
      <c r="Y564" s="163"/>
      <c r="Z564" s="163"/>
      <c r="AA564" s="163"/>
    </row>
    <row r="565" spans="1:27" s="92" customFormat="1" ht="13.8" x14ac:dyDescent="0.25">
      <c r="A565" s="16"/>
      <c r="B565" s="16"/>
      <c r="C565" s="29"/>
      <c r="D565" s="16"/>
      <c r="E565" s="30"/>
      <c r="F565" s="321"/>
      <c r="G565" s="45"/>
      <c r="H565" s="103"/>
      <c r="I565" s="399"/>
      <c r="J565" s="371"/>
      <c r="K565" s="163"/>
      <c r="L565" s="163"/>
      <c r="M565" s="163"/>
      <c r="N565" s="163"/>
      <c r="O565" s="37"/>
      <c r="P565" s="161"/>
      <c r="Q565" s="37"/>
      <c r="R565" s="37"/>
      <c r="S565" s="37"/>
      <c r="T565" s="37"/>
      <c r="U565" s="163"/>
      <c r="V565" s="163"/>
      <c r="W565" s="163"/>
      <c r="X565" s="431"/>
      <c r="Y565" s="163"/>
      <c r="Z565" s="163"/>
      <c r="AA565" s="163"/>
    </row>
    <row r="566" spans="1:27" s="92" customFormat="1" ht="13.8" x14ac:dyDescent="0.25">
      <c r="A566" s="16"/>
      <c r="B566" s="16"/>
      <c r="C566" s="29"/>
      <c r="D566" s="16"/>
      <c r="E566" s="30"/>
      <c r="F566" s="321"/>
      <c r="G566" s="45"/>
      <c r="H566" s="103"/>
      <c r="I566" s="399"/>
      <c r="J566" s="371"/>
      <c r="K566" s="163"/>
      <c r="L566" s="163"/>
      <c r="M566" s="163"/>
      <c r="N566" s="163"/>
      <c r="O566" s="37"/>
      <c r="P566" s="161"/>
      <c r="Q566" s="37"/>
      <c r="R566" s="37"/>
      <c r="S566" s="37"/>
      <c r="T566" s="37"/>
      <c r="U566" s="163"/>
      <c r="V566" s="163"/>
      <c r="W566" s="163"/>
      <c r="X566" s="431"/>
      <c r="Y566" s="163"/>
      <c r="Z566" s="163"/>
      <c r="AA566" s="163"/>
    </row>
    <row r="567" spans="1:27" s="92" customFormat="1" ht="13.8" x14ac:dyDescent="0.25">
      <c r="A567" s="16"/>
      <c r="B567" s="16"/>
      <c r="C567" s="29"/>
      <c r="D567" s="16"/>
      <c r="E567" s="30"/>
      <c r="F567" s="321"/>
      <c r="G567" s="45"/>
      <c r="H567" s="103"/>
      <c r="I567" s="399"/>
      <c r="J567" s="371"/>
      <c r="K567" s="163"/>
      <c r="L567" s="163"/>
      <c r="M567" s="163"/>
      <c r="N567" s="163"/>
      <c r="O567" s="37"/>
      <c r="P567" s="161"/>
      <c r="Q567" s="37"/>
      <c r="R567" s="37"/>
      <c r="S567" s="37"/>
      <c r="T567" s="37"/>
      <c r="U567" s="163"/>
      <c r="V567" s="163"/>
      <c r="W567" s="163"/>
      <c r="X567" s="431"/>
      <c r="Y567" s="163"/>
      <c r="Z567" s="163"/>
      <c r="AA567" s="163"/>
    </row>
    <row r="568" spans="1:27" s="92" customFormat="1" ht="13.8" x14ac:dyDescent="0.25">
      <c r="A568" s="16"/>
      <c r="B568" s="16"/>
      <c r="C568" s="29"/>
      <c r="D568" s="16"/>
      <c r="E568" s="30"/>
      <c r="F568" s="321"/>
      <c r="G568" s="45"/>
      <c r="H568" s="103"/>
      <c r="I568" s="399"/>
      <c r="J568" s="371"/>
      <c r="K568" s="163"/>
      <c r="L568" s="163"/>
      <c r="M568" s="163"/>
      <c r="N568" s="163"/>
      <c r="O568" s="37"/>
      <c r="P568" s="161"/>
      <c r="Q568" s="37"/>
      <c r="R568" s="37"/>
      <c r="S568" s="37"/>
      <c r="T568" s="37"/>
      <c r="U568" s="163"/>
      <c r="V568" s="163"/>
      <c r="W568" s="163"/>
      <c r="X568" s="431"/>
      <c r="Y568" s="163"/>
      <c r="Z568" s="163"/>
      <c r="AA568" s="163"/>
    </row>
    <row r="569" spans="1:27" s="92" customFormat="1" ht="13.8" x14ac:dyDescent="0.25">
      <c r="A569" s="16"/>
      <c r="B569" s="16"/>
      <c r="C569" s="29"/>
      <c r="D569" s="16"/>
      <c r="E569" s="30"/>
      <c r="F569" s="321"/>
      <c r="G569" s="45"/>
      <c r="H569" s="103"/>
      <c r="I569" s="399"/>
      <c r="J569" s="371"/>
      <c r="K569" s="163"/>
      <c r="L569" s="163"/>
      <c r="M569" s="163"/>
      <c r="N569" s="163"/>
      <c r="O569" s="37"/>
      <c r="P569" s="161"/>
      <c r="Q569" s="37"/>
      <c r="R569" s="37"/>
      <c r="S569" s="37"/>
      <c r="T569" s="37"/>
      <c r="U569" s="163"/>
      <c r="V569" s="163"/>
      <c r="W569" s="163"/>
      <c r="X569" s="431"/>
      <c r="Y569" s="163"/>
      <c r="Z569" s="163"/>
      <c r="AA569" s="163"/>
    </row>
    <row r="570" spans="1:27" s="92" customFormat="1" ht="13.8" x14ac:dyDescent="0.25">
      <c r="A570" s="16"/>
      <c r="B570" s="16"/>
      <c r="C570" s="29"/>
      <c r="D570" s="16"/>
      <c r="E570" s="30"/>
      <c r="F570" s="321"/>
      <c r="G570" s="45"/>
      <c r="H570" s="103"/>
      <c r="I570" s="399"/>
      <c r="J570" s="371"/>
      <c r="K570" s="163"/>
      <c r="L570" s="163"/>
      <c r="M570" s="163"/>
      <c r="N570" s="163"/>
      <c r="O570" s="37"/>
      <c r="P570" s="161"/>
      <c r="Q570" s="37"/>
      <c r="R570" s="37"/>
      <c r="S570" s="37"/>
      <c r="T570" s="37"/>
      <c r="U570" s="163"/>
      <c r="V570" s="163"/>
      <c r="W570" s="163"/>
      <c r="X570" s="431"/>
      <c r="Y570" s="163"/>
      <c r="Z570" s="163"/>
      <c r="AA570" s="163"/>
    </row>
    <row r="571" spans="1:27" s="92" customFormat="1" ht="13.8" x14ac:dyDescent="0.25">
      <c r="A571" s="16"/>
      <c r="B571" s="16"/>
      <c r="C571" s="29"/>
      <c r="D571" s="16"/>
      <c r="E571" s="30"/>
      <c r="F571" s="321"/>
      <c r="G571" s="45"/>
      <c r="H571" s="103"/>
      <c r="I571" s="399"/>
      <c r="J571" s="371"/>
      <c r="K571" s="163"/>
      <c r="L571" s="163"/>
      <c r="M571" s="163"/>
      <c r="N571" s="163"/>
      <c r="O571" s="37"/>
      <c r="P571" s="161"/>
      <c r="Q571" s="37"/>
      <c r="R571" s="37"/>
      <c r="S571" s="37"/>
      <c r="T571" s="37"/>
      <c r="U571" s="163"/>
      <c r="V571" s="163"/>
      <c r="W571" s="163"/>
      <c r="X571" s="431"/>
      <c r="Y571" s="163"/>
      <c r="Z571" s="163"/>
      <c r="AA571" s="163"/>
    </row>
    <row r="572" spans="1:27" s="92" customFormat="1" ht="13.8" x14ac:dyDescent="0.25">
      <c r="A572" s="16"/>
      <c r="B572" s="16"/>
      <c r="C572" s="29"/>
      <c r="D572" s="16"/>
      <c r="E572" s="30"/>
      <c r="F572" s="321"/>
      <c r="G572" s="45"/>
      <c r="H572" s="103"/>
      <c r="I572" s="399"/>
      <c r="J572" s="371"/>
      <c r="K572" s="163"/>
      <c r="L572" s="163"/>
      <c r="M572" s="163"/>
      <c r="N572" s="163"/>
      <c r="O572" s="37"/>
      <c r="P572" s="161"/>
      <c r="Q572" s="37"/>
      <c r="R572" s="37"/>
      <c r="S572" s="37"/>
      <c r="T572" s="37"/>
      <c r="U572" s="163"/>
      <c r="V572" s="163"/>
      <c r="W572" s="163"/>
      <c r="X572" s="431"/>
      <c r="Y572" s="163"/>
      <c r="Z572" s="163"/>
      <c r="AA572" s="163"/>
    </row>
    <row r="573" spans="1:27" s="92" customFormat="1" ht="13.8" x14ac:dyDescent="0.25">
      <c r="A573" s="16"/>
      <c r="B573" s="16"/>
      <c r="C573" s="29"/>
      <c r="D573" s="16"/>
      <c r="E573" s="30"/>
      <c r="F573" s="321"/>
      <c r="G573" s="45"/>
      <c r="H573" s="103"/>
      <c r="I573" s="399"/>
      <c r="J573" s="371"/>
      <c r="K573" s="163"/>
      <c r="L573" s="163"/>
      <c r="M573" s="163"/>
      <c r="N573" s="163"/>
      <c r="O573" s="37"/>
      <c r="P573" s="161"/>
      <c r="Q573" s="37"/>
      <c r="R573" s="37"/>
      <c r="S573" s="37"/>
      <c r="T573" s="37"/>
      <c r="U573" s="163"/>
      <c r="V573" s="163"/>
      <c r="W573" s="163"/>
      <c r="X573" s="431"/>
      <c r="Y573" s="163"/>
      <c r="Z573" s="163"/>
      <c r="AA573" s="163"/>
    </row>
    <row r="574" spans="1:27" s="92" customFormat="1" ht="13.8" x14ac:dyDescent="0.25">
      <c r="A574" s="16"/>
      <c r="B574" s="16"/>
      <c r="C574" s="29"/>
      <c r="D574" s="16"/>
      <c r="E574" s="30"/>
      <c r="F574" s="321"/>
      <c r="G574" s="45"/>
      <c r="H574" s="103"/>
      <c r="I574" s="399"/>
      <c r="J574" s="371"/>
      <c r="K574" s="163"/>
      <c r="L574" s="163"/>
      <c r="M574" s="163"/>
      <c r="N574" s="163"/>
      <c r="O574" s="37"/>
      <c r="P574" s="161"/>
      <c r="Q574" s="37"/>
      <c r="R574" s="37"/>
      <c r="S574" s="37"/>
      <c r="T574" s="37"/>
      <c r="U574" s="163"/>
      <c r="V574" s="163"/>
      <c r="W574" s="163"/>
      <c r="X574" s="431"/>
      <c r="Y574" s="163"/>
      <c r="Z574" s="163"/>
      <c r="AA574" s="163"/>
    </row>
    <row r="575" spans="1:27" s="92" customFormat="1" ht="13.8" x14ac:dyDescent="0.25">
      <c r="A575" s="16"/>
      <c r="B575" s="16"/>
      <c r="C575" s="29"/>
      <c r="D575" s="16"/>
      <c r="E575" s="30"/>
      <c r="F575" s="321"/>
      <c r="G575" s="45"/>
      <c r="H575" s="103"/>
      <c r="I575" s="399"/>
      <c r="J575" s="371"/>
      <c r="K575" s="163"/>
      <c r="L575" s="163"/>
      <c r="M575" s="163"/>
      <c r="N575" s="163"/>
      <c r="O575" s="37"/>
      <c r="P575" s="161"/>
      <c r="Q575" s="37"/>
      <c r="R575" s="37"/>
      <c r="S575" s="37"/>
      <c r="T575" s="37"/>
      <c r="U575" s="163"/>
      <c r="V575" s="163"/>
      <c r="W575" s="163"/>
      <c r="X575" s="431"/>
      <c r="Y575" s="163"/>
      <c r="Z575" s="163"/>
      <c r="AA575" s="163"/>
    </row>
    <row r="576" spans="1:27" s="92" customFormat="1" ht="13.8" x14ac:dyDescent="0.25">
      <c r="A576" s="16"/>
      <c r="B576" s="16"/>
      <c r="C576" s="29"/>
      <c r="D576" s="16"/>
      <c r="E576" s="30"/>
      <c r="F576" s="321"/>
      <c r="G576" s="45"/>
      <c r="H576" s="103"/>
      <c r="I576" s="399"/>
      <c r="J576" s="371"/>
      <c r="K576" s="163"/>
      <c r="L576" s="163"/>
      <c r="M576" s="163"/>
      <c r="N576" s="163"/>
      <c r="O576" s="37"/>
      <c r="P576" s="161"/>
      <c r="Q576" s="37"/>
      <c r="R576" s="37"/>
      <c r="S576" s="37"/>
      <c r="T576" s="37"/>
      <c r="U576" s="163"/>
      <c r="V576" s="163"/>
      <c r="W576" s="163"/>
      <c r="X576" s="431"/>
      <c r="Y576" s="163"/>
      <c r="Z576" s="163"/>
      <c r="AA576" s="163"/>
    </row>
    <row r="577" spans="1:27" s="92" customFormat="1" ht="13.8" x14ac:dyDescent="0.25">
      <c r="A577" s="16"/>
      <c r="B577" s="16"/>
      <c r="C577" s="29"/>
      <c r="D577" s="16"/>
      <c r="E577" s="30"/>
      <c r="F577" s="321"/>
      <c r="G577" s="45"/>
      <c r="H577" s="103"/>
      <c r="I577" s="399"/>
      <c r="J577" s="371"/>
      <c r="K577" s="163"/>
      <c r="L577" s="163"/>
      <c r="M577" s="163"/>
      <c r="N577" s="163"/>
      <c r="O577" s="37"/>
      <c r="P577" s="161"/>
      <c r="Q577" s="37"/>
      <c r="R577" s="37"/>
      <c r="S577" s="37"/>
      <c r="T577" s="37"/>
      <c r="U577" s="163"/>
      <c r="V577" s="163"/>
      <c r="W577" s="163"/>
      <c r="X577" s="431"/>
      <c r="Y577" s="163"/>
      <c r="Z577" s="163"/>
      <c r="AA577" s="163"/>
    </row>
    <row r="578" spans="1:27" s="92" customFormat="1" ht="13.8" x14ac:dyDescent="0.25">
      <c r="A578" s="16"/>
      <c r="B578" s="16"/>
      <c r="C578" s="29"/>
      <c r="D578" s="16"/>
      <c r="E578" s="30"/>
      <c r="F578" s="321"/>
      <c r="G578" s="45"/>
      <c r="H578" s="103"/>
      <c r="I578" s="399"/>
      <c r="J578" s="371"/>
      <c r="K578" s="163"/>
      <c r="L578" s="163"/>
      <c r="M578" s="163"/>
      <c r="N578" s="163"/>
      <c r="O578" s="37"/>
      <c r="P578" s="161"/>
      <c r="Q578" s="37"/>
      <c r="R578" s="37"/>
      <c r="S578" s="37"/>
      <c r="T578" s="37"/>
      <c r="U578" s="163"/>
      <c r="V578" s="163"/>
      <c r="W578" s="163"/>
      <c r="X578" s="431"/>
      <c r="Y578" s="163"/>
      <c r="Z578" s="163"/>
      <c r="AA578" s="163"/>
    </row>
    <row r="579" spans="1:27" s="92" customFormat="1" ht="13.8" x14ac:dyDescent="0.25">
      <c r="A579" s="16"/>
      <c r="B579" s="16"/>
      <c r="C579" s="29"/>
      <c r="D579" s="16"/>
      <c r="E579" s="30"/>
      <c r="F579" s="321"/>
      <c r="G579" s="45"/>
      <c r="H579" s="103"/>
      <c r="I579" s="399"/>
      <c r="J579" s="371"/>
      <c r="K579" s="163"/>
      <c r="L579" s="163"/>
      <c r="M579" s="163"/>
      <c r="N579" s="163"/>
      <c r="O579" s="37"/>
      <c r="P579" s="161"/>
      <c r="Q579" s="37"/>
      <c r="R579" s="37"/>
      <c r="S579" s="37"/>
      <c r="T579" s="37"/>
      <c r="U579" s="163"/>
      <c r="V579" s="163"/>
      <c r="W579" s="163"/>
      <c r="X579" s="431"/>
      <c r="Y579" s="163"/>
      <c r="Z579" s="163"/>
      <c r="AA579" s="163"/>
    </row>
    <row r="580" spans="1:27" s="92" customFormat="1" ht="13.8" x14ac:dyDescent="0.25">
      <c r="A580" s="16"/>
      <c r="B580" s="16"/>
      <c r="C580" s="29"/>
      <c r="D580" s="16"/>
      <c r="E580" s="30"/>
      <c r="F580" s="321"/>
      <c r="G580" s="45"/>
      <c r="H580" s="103"/>
      <c r="I580" s="399"/>
      <c r="J580" s="371"/>
      <c r="K580" s="163"/>
      <c r="L580" s="163"/>
      <c r="M580" s="163"/>
      <c r="N580" s="163"/>
      <c r="O580" s="37"/>
      <c r="P580" s="161"/>
      <c r="Q580" s="37"/>
      <c r="R580" s="37"/>
      <c r="S580" s="37"/>
      <c r="T580" s="37"/>
      <c r="U580" s="163"/>
      <c r="V580" s="163"/>
      <c r="W580" s="163"/>
      <c r="X580" s="431"/>
      <c r="Y580" s="163"/>
      <c r="Z580" s="163"/>
      <c r="AA580" s="163"/>
    </row>
    <row r="581" spans="1:27" s="92" customFormat="1" ht="13.8" x14ac:dyDescent="0.25">
      <c r="A581" s="16"/>
      <c r="B581" s="16"/>
      <c r="C581" s="29"/>
      <c r="D581" s="16"/>
      <c r="E581" s="30"/>
      <c r="F581" s="321"/>
      <c r="G581" s="45"/>
      <c r="H581" s="103"/>
      <c r="I581" s="399"/>
      <c r="J581" s="371"/>
      <c r="K581" s="163"/>
      <c r="L581" s="163"/>
      <c r="M581" s="163"/>
      <c r="N581" s="163"/>
      <c r="O581" s="37"/>
      <c r="P581" s="161"/>
      <c r="Q581" s="37"/>
      <c r="R581" s="37"/>
      <c r="S581" s="37"/>
      <c r="T581" s="37"/>
      <c r="U581" s="163"/>
      <c r="V581" s="163"/>
      <c r="W581" s="163"/>
      <c r="X581" s="431"/>
      <c r="Y581" s="163"/>
      <c r="Z581" s="163"/>
      <c r="AA581" s="163"/>
    </row>
    <row r="582" spans="1:27" s="92" customFormat="1" ht="13.8" x14ac:dyDescent="0.25">
      <c r="A582" s="16"/>
      <c r="B582" s="16"/>
      <c r="C582" s="29"/>
      <c r="D582" s="16"/>
      <c r="E582" s="30"/>
      <c r="F582" s="321"/>
      <c r="G582" s="45"/>
      <c r="H582" s="103"/>
      <c r="I582" s="399"/>
      <c r="J582" s="371"/>
      <c r="K582" s="163"/>
      <c r="L582" s="163"/>
      <c r="M582" s="163"/>
      <c r="N582" s="163"/>
      <c r="O582" s="37"/>
      <c r="P582" s="161"/>
      <c r="Q582" s="37"/>
      <c r="R582" s="37"/>
      <c r="S582" s="37"/>
      <c r="T582" s="37"/>
      <c r="U582" s="163"/>
      <c r="V582" s="163"/>
      <c r="W582" s="163"/>
      <c r="X582" s="431"/>
      <c r="Y582" s="163"/>
      <c r="Z582" s="163"/>
      <c r="AA582" s="163"/>
    </row>
    <row r="583" spans="1:27" s="92" customFormat="1" ht="13.8" x14ac:dyDescent="0.25">
      <c r="A583" s="16"/>
      <c r="B583" s="16"/>
      <c r="C583" s="29"/>
      <c r="D583" s="16"/>
      <c r="E583" s="30"/>
      <c r="F583" s="321"/>
      <c r="G583" s="45"/>
      <c r="H583" s="103"/>
      <c r="I583" s="399"/>
      <c r="J583" s="371"/>
      <c r="K583" s="163"/>
      <c r="L583" s="163"/>
      <c r="M583" s="163"/>
      <c r="N583" s="163"/>
      <c r="O583" s="37"/>
      <c r="P583" s="161"/>
      <c r="Q583" s="37"/>
      <c r="R583" s="37"/>
      <c r="S583" s="37"/>
      <c r="T583" s="37"/>
      <c r="U583" s="163"/>
      <c r="V583" s="163"/>
      <c r="W583" s="163"/>
      <c r="X583" s="431"/>
      <c r="Y583" s="163"/>
      <c r="Z583" s="163"/>
      <c r="AA583" s="163"/>
    </row>
    <row r="584" spans="1:27" s="92" customFormat="1" ht="13.8" x14ac:dyDescent="0.25">
      <c r="A584" s="16"/>
      <c r="B584" s="16"/>
      <c r="C584" s="29"/>
      <c r="D584" s="16"/>
      <c r="E584" s="30"/>
      <c r="F584" s="321"/>
      <c r="G584" s="45"/>
      <c r="H584" s="103"/>
      <c r="I584" s="399"/>
      <c r="J584" s="371"/>
      <c r="K584" s="163"/>
      <c r="L584" s="163"/>
      <c r="M584" s="163"/>
      <c r="N584" s="163"/>
      <c r="O584" s="37"/>
      <c r="P584" s="161"/>
      <c r="Q584" s="37"/>
      <c r="R584" s="37"/>
      <c r="S584" s="37"/>
      <c r="T584" s="37"/>
      <c r="U584" s="163"/>
      <c r="V584" s="163"/>
      <c r="W584" s="163"/>
      <c r="X584" s="431"/>
      <c r="Y584" s="163"/>
      <c r="Z584" s="163"/>
      <c r="AA584" s="163"/>
    </row>
    <row r="585" spans="1:27" s="92" customFormat="1" ht="13.8" x14ac:dyDescent="0.25">
      <c r="A585" s="16"/>
      <c r="B585" s="16"/>
      <c r="C585" s="29"/>
      <c r="D585" s="16"/>
      <c r="E585" s="30"/>
      <c r="F585" s="321"/>
      <c r="G585" s="45"/>
      <c r="H585" s="103"/>
      <c r="I585" s="399"/>
      <c r="J585" s="371"/>
      <c r="K585" s="163"/>
      <c r="L585" s="163"/>
      <c r="M585" s="163"/>
      <c r="N585" s="163"/>
      <c r="O585" s="37"/>
      <c r="P585" s="161"/>
      <c r="Q585" s="37"/>
      <c r="R585" s="37"/>
      <c r="S585" s="37"/>
      <c r="T585" s="37"/>
      <c r="U585" s="163"/>
      <c r="V585" s="163"/>
      <c r="W585" s="163"/>
      <c r="X585" s="431"/>
      <c r="Y585" s="163"/>
      <c r="Z585" s="163"/>
      <c r="AA585" s="163"/>
    </row>
    <row r="586" spans="1:27" s="92" customFormat="1" ht="13.8" x14ac:dyDescent="0.25">
      <c r="A586" s="16"/>
      <c r="B586" s="16"/>
      <c r="C586" s="29"/>
      <c r="D586" s="16"/>
      <c r="E586" s="30"/>
      <c r="F586" s="321"/>
      <c r="G586" s="45"/>
      <c r="H586" s="103"/>
      <c r="I586" s="399"/>
      <c r="J586" s="371"/>
      <c r="K586" s="163"/>
      <c r="L586" s="163"/>
      <c r="M586" s="163"/>
      <c r="N586" s="163"/>
      <c r="O586" s="37"/>
      <c r="P586" s="161"/>
      <c r="Q586" s="37"/>
      <c r="R586" s="37"/>
      <c r="S586" s="37"/>
      <c r="T586" s="37"/>
      <c r="U586" s="163"/>
      <c r="V586" s="163"/>
      <c r="W586" s="163"/>
      <c r="X586" s="431"/>
      <c r="Y586" s="163"/>
      <c r="Z586" s="163"/>
      <c r="AA586" s="163"/>
    </row>
    <row r="587" spans="1:27" s="92" customFormat="1" ht="13.8" x14ac:dyDescent="0.25">
      <c r="A587" s="16"/>
      <c r="B587" s="16"/>
      <c r="C587" s="29"/>
      <c r="D587" s="16"/>
      <c r="E587" s="30"/>
      <c r="F587" s="321"/>
      <c r="G587" s="45"/>
      <c r="H587" s="103"/>
      <c r="I587" s="399"/>
      <c r="J587" s="371"/>
      <c r="K587" s="163"/>
      <c r="L587" s="163"/>
      <c r="M587" s="163"/>
      <c r="N587" s="163"/>
      <c r="O587" s="37"/>
      <c r="P587" s="161"/>
      <c r="Q587" s="37"/>
      <c r="R587" s="37"/>
      <c r="S587" s="37"/>
      <c r="T587" s="37"/>
      <c r="U587" s="163"/>
      <c r="V587" s="163"/>
      <c r="W587" s="163"/>
      <c r="X587" s="431"/>
      <c r="Y587" s="163"/>
      <c r="Z587" s="163"/>
      <c r="AA587" s="163"/>
    </row>
    <row r="588" spans="1:27" s="92" customFormat="1" ht="13.8" x14ac:dyDescent="0.25">
      <c r="A588" s="16"/>
      <c r="B588" s="16"/>
      <c r="C588" s="29"/>
      <c r="D588" s="16"/>
      <c r="E588" s="30"/>
      <c r="F588" s="321"/>
      <c r="G588" s="45"/>
      <c r="H588" s="103"/>
      <c r="I588" s="399"/>
      <c r="J588" s="371"/>
      <c r="K588" s="163"/>
      <c r="L588" s="163"/>
      <c r="M588" s="163"/>
      <c r="N588" s="163"/>
      <c r="O588" s="37"/>
      <c r="P588" s="161"/>
      <c r="Q588" s="37"/>
      <c r="R588" s="37"/>
      <c r="S588" s="37"/>
      <c r="T588" s="37"/>
      <c r="U588" s="163"/>
      <c r="V588" s="163"/>
      <c r="W588" s="163"/>
      <c r="X588" s="431"/>
      <c r="Y588" s="163"/>
      <c r="Z588" s="163"/>
      <c r="AA588" s="163"/>
    </row>
    <row r="589" spans="1:27" s="92" customFormat="1" ht="13.8" x14ac:dyDescent="0.25">
      <c r="A589" s="16"/>
      <c r="B589" s="16"/>
      <c r="C589" s="29"/>
      <c r="D589" s="16"/>
      <c r="E589" s="30"/>
      <c r="F589" s="321"/>
      <c r="G589" s="45"/>
      <c r="H589" s="103"/>
      <c r="I589" s="399"/>
      <c r="J589" s="371"/>
      <c r="K589" s="163"/>
      <c r="L589" s="163"/>
      <c r="M589" s="163"/>
      <c r="N589" s="163"/>
      <c r="O589" s="37"/>
      <c r="P589" s="161"/>
      <c r="Q589" s="37"/>
      <c r="R589" s="37"/>
      <c r="S589" s="37"/>
      <c r="T589" s="37"/>
      <c r="U589" s="163"/>
      <c r="V589" s="163"/>
      <c r="W589" s="163"/>
      <c r="X589" s="431"/>
      <c r="Y589" s="163"/>
      <c r="Z589" s="163"/>
      <c r="AA589" s="163"/>
    </row>
    <row r="590" spans="1:27" s="92" customFormat="1" ht="13.8" x14ac:dyDescent="0.25">
      <c r="A590" s="16"/>
      <c r="B590" s="16"/>
      <c r="C590" s="29"/>
      <c r="D590" s="16"/>
      <c r="E590" s="30"/>
      <c r="F590" s="321"/>
      <c r="G590" s="45"/>
      <c r="H590" s="103"/>
      <c r="I590" s="399"/>
      <c r="J590" s="371"/>
      <c r="K590" s="163"/>
      <c r="L590" s="163"/>
      <c r="M590" s="163"/>
      <c r="N590" s="163"/>
      <c r="O590" s="37"/>
      <c r="P590" s="161"/>
      <c r="Q590" s="37"/>
      <c r="R590" s="37"/>
      <c r="S590" s="37"/>
      <c r="T590" s="37"/>
      <c r="U590" s="163"/>
      <c r="V590" s="163"/>
      <c r="W590" s="163"/>
      <c r="X590" s="431"/>
      <c r="Y590" s="163"/>
      <c r="Z590" s="163"/>
      <c r="AA590" s="163"/>
    </row>
    <row r="591" spans="1:27" s="92" customFormat="1" ht="13.8" x14ac:dyDescent="0.25">
      <c r="A591" s="16"/>
      <c r="B591" s="16"/>
      <c r="C591" s="29"/>
      <c r="D591" s="16"/>
      <c r="E591" s="30"/>
      <c r="F591" s="321"/>
      <c r="G591" s="45"/>
      <c r="H591" s="103"/>
      <c r="I591" s="399"/>
      <c r="J591" s="371"/>
      <c r="K591" s="163"/>
      <c r="L591" s="163"/>
      <c r="M591" s="163"/>
      <c r="N591" s="163"/>
      <c r="O591" s="37"/>
      <c r="P591" s="161"/>
      <c r="Q591" s="37"/>
      <c r="R591" s="37"/>
      <c r="S591" s="37"/>
      <c r="T591" s="37"/>
      <c r="U591" s="163"/>
      <c r="V591" s="163"/>
      <c r="W591" s="163"/>
      <c r="X591" s="431"/>
      <c r="Y591" s="163"/>
      <c r="Z591" s="163"/>
      <c r="AA591" s="163"/>
    </row>
    <row r="592" spans="1:27" s="92" customFormat="1" ht="13.8" x14ac:dyDescent="0.25">
      <c r="A592" s="16"/>
      <c r="B592" s="16"/>
      <c r="C592" s="29"/>
      <c r="D592" s="16"/>
      <c r="E592" s="30"/>
      <c r="F592" s="321"/>
      <c r="G592" s="45"/>
      <c r="H592" s="103"/>
      <c r="I592" s="399"/>
      <c r="J592" s="371"/>
      <c r="K592" s="163"/>
      <c r="L592" s="163"/>
      <c r="M592" s="163"/>
      <c r="N592" s="163"/>
      <c r="O592" s="37"/>
      <c r="P592" s="161"/>
      <c r="Q592" s="37"/>
      <c r="R592" s="37"/>
      <c r="S592" s="37"/>
      <c r="T592" s="37"/>
      <c r="U592" s="163"/>
      <c r="V592" s="163"/>
      <c r="W592" s="163"/>
      <c r="X592" s="431"/>
      <c r="Y592" s="163"/>
      <c r="Z592" s="163"/>
      <c r="AA592" s="163"/>
    </row>
    <row r="593" spans="1:27" s="92" customFormat="1" ht="13.8" x14ac:dyDescent="0.25">
      <c r="A593" s="16"/>
      <c r="B593" s="16"/>
      <c r="C593" s="29"/>
      <c r="D593" s="16"/>
      <c r="E593" s="30"/>
      <c r="F593" s="321"/>
      <c r="G593" s="45"/>
      <c r="H593" s="103"/>
      <c r="I593" s="399"/>
      <c r="J593" s="371"/>
      <c r="K593" s="163"/>
      <c r="L593" s="163"/>
      <c r="M593" s="163"/>
      <c r="N593" s="163"/>
      <c r="O593" s="37"/>
      <c r="P593" s="161"/>
      <c r="Q593" s="37"/>
      <c r="R593" s="37"/>
      <c r="S593" s="37"/>
      <c r="T593" s="37"/>
      <c r="U593" s="163"/>
      <c r="V593" s="163"/>
      <c r="W593" s="163"/>
      <c r="X593" s="431"/>
      <c r="Y593" s="163"/>
      <c r="Z593" s="163"/>
      <c r="AA593" s="163"/>
    </row>
    <row r="594" spans="1:27" s="92" customFormat="1" ht="13.8" x14ac:dyDescent="0.25">
      <c r="A594" s="16"/>
      <c r="B594" s="16"/>
      <c r="C594" s="29"/>
      <c r="D594" s="16"/>
      <c r="E594" s="30"/>
      <c r="F594" s="321"/>
      <c r="G594" s="45"/>
      <c r="H594" s="103"/>
      <c r="I594" s="399"/>
      <c r="J594" s="371"/>
      <c r="K594" s="163"/>
      <c r="L594" s="163"/>
      <c r="M594" s="163"/>
      <c r="N594" s="163"/>
      <c r="O594" s="37"/>
      <c r="P594" s="161"/>
      <c r="Q594" s="37"/>
      <c r="R594" s="37"/>
      <c r="S594" s="37"/>
      <c r="T594" s="37"/>
      <c r="U594" s="163"/>
      <c r="V594" s="163"/>
      <c r="W594" s="163"/>
      <c r="X594" s="431"/>
      <c r="Y594" s="163"/>
      <c r="Z594" s="163"/>
      <c r="AA594" s="163"/>
    </row>
    <row r="595" spans="1:27" s="92" customFormat="1" ht="13.8" x14ac:dyDescent="0.25">
      <c r="A595" s="16"/>
      <c r="B595" s="16"/>
      <c r="C595" s="29"/>
      <c r="D595" s="16"/>
      <c r="E595" s="30"/>
      <c r="F595" s="321"/>
      <c r="G595" s="45"/>
      <c r="H595" s="103"/>
      <c r="I595" s="399"/>
      <c r="J595" s="371"/>
      <c r="K595" s="163"/>
      <c r="L595" s="163"/>
      <c r="M595" s="163"/>
      <c r="N595" s="163"/>
      <c r="O595" s="37"/>
      <c r="P595" s="161"/>
      <c r="Q595" s="37"/>
      <c r="R595" s="37"/>
      <c r="S595" s="37"/>
      <c r="T595" s="37"/>
      <c r="U595" s="163"/>
      <c r="V595" s="163"/>
      <c r="W595" s="163"/>
      <c r="X595" s="431"/>
      <c r="Y595" s="163"/>
      <c r="Z595" s="163"/>
      <c r="AA595" s="163"/>
    </row>
    <row r="596" spans="1:27" s="92" customFormat="1" ht="13.8" x14ac:dyDescent="0.25">
      <c r="A596" s="16"/>
      <c r="B596" s="16"/>
      <c r="C596" s="29"/>
      <c r="D596" s="16"/>
      <c r="E596" s="30"/>
      <c r="F596" s="321"/>
      <c r="G596" s="45"/>
      <c r="H596" s="103"/>
      <c r="I596" s="399"/>
      <c r="J596" s="371"/>
      <c r="K596" s="163"/>
      <c r="L596" s="163"/>
      <c r="M596" s="163"/>
      <c r="N596" s="163"/>
      <c r="O596" s="37"/>
      <c r="P596" s="161"/>
      <c r="Q596" s="37"/>
      <c r="R596" s="37"/>
      <c r="S596" s="37"/>
      <c r="T596" s="37"/>
      <c r="U596" s="163"/>
      <c r="V596" s="163"/>
      <c r="W596" s="163"/>
      <c r="X596" s="431"/>
      <c r="Y596" s="163"/>
      <c r="Z596" s="163"/>
      <c r="AA596" s="163"/>
    </row>
    <row r="597" spans="1:27" s="92" customFormat="1" ht="13.8" x14ac:dyDescent="0.25">
      <c r="A597" s="16"/>
      <c r="B597" s="16"/>
      <c r="C597" s="29"/>
      <c r="D597" s="16"/>
      <c r="E597" s="30"/>
      <c r="F597" s="321"/>
      <c r="G597" s="45"/>
      <c r="H597" s="103"/>
      <c r="I597" s="399"/>
      <c r="J597" s="371"/>
      <c r="K597" s="163"/>
      <c r="L597" s="163"/>
      <c r="M597" s="163"/>
      <c r="N597" s="163"/>
      <c r="O597" s="37"/>
      <c r="P597" s="161"/>
      <c r="Q597" s="37"/>
      <c r="R597" s="37"/>
      <c r="S597" s="37"/>
      <c r="T597" s="37"/>
      <c r="U597" s="163"/>
      <c r="V597" s="163"/>
      <c r="W597" s="163"/>
      <c r="X597" s="431"/>
      <c r="Y597" s="163"/>
      <c r="Z597" s="163"/>
      <c r="AA597" s="163"/>
    </row>
    <row r="598" spans="1:27" s="92" customFormat="1" ht="13.8" x14ac:dyDescent="0.25">
      <c r="A598" s="16"/>
      <c r="B598" s="16"/>
      <c r="C598" s="29"/>
      <c r="D598" s="16"/>
      <c r="E598" s="30"/>
      <c r="F598" s="321"/>
      <c r="G598" s="45"/>
      <c r="H598" s="103"/>
      <c r="I598" s="399"/>
      <c r="J598" s="371"/>
      <c r="K598" s="163"/>
      <c r="L598" s="163"/>
      <c r="M598" s="163"/>
      <c r="N598" s="163"/>
      <c r="O598" s="37"/>
      <c r="P598" s="161"/>
      <c r="Q598" s="37"/>
      <c r="R598" s="37"/>
      <c r="S598" s="37"/>
      <c r="T598" s="37"/>
      <c r="U598" s="163"/>
      <c r="V598" s="163"/>
      <c r="W598" s="163"/>
      <c r="X598" s="431"/>
      <c r="Y598" s="163"/>
      <c r="Z598" s="163"/>
      <c r="AA598" s="163"/>
    </row>
    <row r="599" spans="1:27" s="92" customFormat="1" ht="13.8" x14ac:dyDescent="0.25">
      <c r="A599" s="16"/>
      <c r="B599" s="16"/>
      <c r="C599" s="29"/>
      <c r="D599" s="16"/>
      <c r="E599" s="30"/>
      <c r="F599" s="321"/>
      <c r="G599" s="45"/>
      <c r="H599" s="103"/>
      <c r="I599" s="399"/>
      <c r="J599" s="371"/>
      <c r="K599" s="163"/>
      <c r="L599" s="163"/>
      <c r="M599" s="163"/>
      <c r="N599" s="163"/>
      <c r="O599" s="37"/>
      <c r="P599" s="161"/>
      <c r="Q599" s="37"/>
      <c r="R599" s="37"/>
      <c r="S599" s="37"/>
      <c r="T599" s="37"/>
      <c r="U599" s="163"/>
      <c r="V599" s="163"/>
      <c r="W599" s="163"/>
      <c r="X599" s="431"/>
      <c r="Y599" s="163"/>
      <c r="Z599" s="163"/>
      <c r="AA599" s="163"/>
    </row>
    <row r="600" spans="1:27" s="92" customFormat="1" ht="13.8" x14ac:dyDescent="0.25">
      <c r="A600" s="16"/>
      <c r="B600" s="16"/>
      <c r="C600" s="29"/>
      <c r="D600" s="16"/>
      <c r="E600" s="30"/>
      <c r="F600" s="321"/>
      <c r="G600" s="45"/>
      <c r="H600" s="103"/>
      <c r="I600" s="399"/>
      <c r="J600" s="371"/>
      <c r="K600" s="163"/>
      <c r="L600" s="163"/>
      <c r="M600" s="163"/>
      <c r="N600" s="163"/>
      <c r="O600" s="37"/>
      <c r="P600" s="161"/>
      <c r="Q600" s="37"/>
      <c r="R600" s="37"/>
      <c r="S600" s="37"/>
      <c r="T600" s="37"/>
      <c r="U600" s="163"/>
      <c r="V600" s="163"/>
      <c r="W600" s="163"/>
      <c r="X600" s="431"/>
      <c r="Y600" s="163"/>
      <c r="Z600" s="163"/>
      <c r="AA600" s="163"/>
    </row>
    <row r="601" spans="1:27" s="92" customFormat="1" ht="13.8" x14ac:dyDescent="0.25">
      <c r="A601" s="16"/>
      <c r="B601" s="16"/>
      <c r="C601" s="29"/>
      <c r="D601" s="16"/>
      <c r="E601" s="30"/>
      <c r="F601" s="321"/>
      <c r="G601" s="45"/>
      <c r="H601" s="103"/>
      <c r="I601" s="399"/>
      <c r="J601" s="371"/>
      <c r="K601" s="163"/>
      <c r="L601" s="163"/>
      <c r="M601" s="163"/>
      <c r="N601" s="163"/>
      <c r="O601" s="37"/>
      <c r="P601" s="161"/>
      <c r="Q601" s="37"/>
      <c r="R601" s="37"/>
      <c r="S601" s="37"/>
      <c r="T601" s="37"/>
      <c r="U601" s="163"/>
      <c r="V601" s="163"/>
      <c r="W601" s="163"/>
      <c r="X601" s="431"/>
      <c r="Y601" s="163"/>
      <c r="Z601" s="163"/>
      <c r="AA601" s="163"/>
    </row>
    <row r="602" spans="1:27" s="92" customFormat="1" ht="13.8" x14ac:dyDescent="0.25">
      <c r="A602" s="16"/>
      <c r="B602" s="16"/>
      <c r="C602" s="29"/>
      <c r="D602" s="16"/>
      <c r="E602" s="30"/>
      <c r="F602" s="321"/>
      <c r="G602" s="45"/>
      <c r="H602" s="103"/>
      <c r="I602" s="399"/>
      <c r="J602" s="371"/>
      <c r="K602" s="163"/>
      <c r="L602" s="163"/>
      <c r="M602" s="163"/>
      <c r="N602" s="163"/>
      <c r="O602" s="37"/>
      <c r="P602" s="161"/>
      <c r="Q602" s="37"/>
      <c r="R602" s="37"/>
      <c r="S602" s="37"/>
      <c r="T602" s="37"/>
      <c r="U602" s="163"/>
      <c r="V602" s="163"/>
      <c r="W602" s="163"/>
      <c r="X602" s="431"/>
      <c r="Y602" s="163"/>
      <c r="Z602" s="163"/>
      <c r="AA602" s="163"/>
    </row>
    <row r="603" spans="1:27" s="92" customFormat="1" ht="13.8" x14ac:dyDescent="0.25">
      <c r="A603" s="16"/>
      <c r="B603" s="16"/>
      <c r="C603" s="29"/>
      <c r="D603" s="16"/>
      <c r="E603" s="30"/>
      <c r="F603" s="321"/>
      <c r="G603" s="45"/>
      <c r="H603" s="103"/>
      <c r="I603" s="399"/>
      <c r="J603" s="371"/>
      <c r="K603" s="163"/>
      <c r="L603" s="163"/>
      <c r="M603" s="163"/>
      <c r="N603" s="163"/>
      <c r="O603" s="37"/>
      <c r="P603" s="161"/>
      <c r="Q603" s="37"/>
      <c r="R603" s="37"/>
      <c r="S603" s="37"/>
      <c r="T603" s="37"/>
      <c r="U603" s="163"/>
      <c r="V603" s="163"/>
      <c r="W603" s="163"/>
      <c r="X603" s="431"/>
      <c r="Y603" s="163"/>
      <c r="Z603" s="163"/>
      <c r="AA603" s="163"/>
    </row>
    <row r="604" spans="1:27" s="92" customFormat="1" ht="13.8" x14ac:dyDescent="0.25">
      <c r="A604" s="16"/>
      <c r="B604" s="16"/>
      <c r="C604" s="29"/>
      <c r="D604" s="16"/>
      <c r="E604" s="30"/>
      <c r="F604" s="321"/>
      <c r="G604" s="45"/>
      <c r="H604" s="103"/>
      <c r="I604" s="399"/>
      <c r="J604" s="371"/>
      <c r="K604" s="163"/>
      <c r="L604" s="163"/>
      <c r="M604" s="163"/>
      <c r="N604" s="163"/>
      <c r="O604" s="37"/>
      <c r="P604" s="161"/>
      <c r="Q604" s="37"/>
      <c r="R604" s="37"/>
      <c r="S604" s="37"/>
      <c r="T604" s="37"/>
      <c r="U604" s="163"/>
      <c r="V604" s="163"/>
      <c r="W604" s="163"/>
      <c r="X604" s="431"/>
      <c r="Y604" s="163"/>
      <c r="Z604" s="163"/>
      <c r="AA604" s="163"/>
    </row>
    <row r="605" spans="1:27" s="92" customFormat="1" ht="13.8" x14ac:dyDescent="0.25">
      <c r="A605" s="16"/>
      <c r="B605" s="16"/>
      <c r="C605" s="29"/>
      <c r="D605" s="16"/>
      <c r="E605" s="30"/>
      <c r="F605" s="321"/>
      <c r="G605" s="45"/>
      <c r="H605" s="103"/>
      <c r="I605" s="399"/>
      <c r="J605" s="371"/>
      <c r="K605" s="163"/>
      <c r="L605" s="163"/>
      <c r="M605" s="163"/>
      <c r="N605" s="163"/>
      <c r="O605" s="37"/>
      <c r="P605" s="161"/>
      <c r="Q605" s="37"/>
      <c r="R605" s="37"/>
      <c r="S605" s="37"/>
      <c r="T605" s="37"/>
      <c r="U605" s="163"/>
      <c r="V605" s="163"/>
      <c r="W605" s="163"/>
      <c r="X605" s="431"/>
      <c r="Y605" s="163"/>
      <c r="Z605" s="163"/>
      <c r="AA605" s="163"/>
    </row>
    <row r="606" spans="1:27" s="92" customFormat="1" ht="13.8" x14ac:dyDescent="0.25">
      <c r="A606" s="16"/>
      <c r="B606" s="16"/>
      <c r="C606" s="29"/>
      <c r="D606" s="16"/>
      <c r="E606" s="30"/>
      <c r="F606" s="321"/>
      <c r="G606" s="45"/>
      <c r="H606" s="103"/>
      <c r="I606" s="399"/>
      <c r="J606" s="371"/>
      <c r="K606" s="163"/>
      <c r="L606" s="163"/>
      <c r="M606" s="163"/>
      <c r="N606" s="163"/>
      <c r="O606" s="37"/>
      <c r="P606" s="161"/>
      <c r="Q606" s="37"/>
      <c r="R606" s="37"/>
      <c r="S606" s="37"/>
      <c r="T606" s="37"/>
      <c r="U606" s="163"/>
      <c r="V606" s="163"/>
      <c r="W606" s="163"/>
      <c r="X606" s="431"/>
      <c r="Y606" s="163"/>
      <c r="Z606" s="163"/>
      <c r="AA606" s="163"/>
    </row>
    <row r="607" spans="1:27" s="92" customFormat="1" ht="13.8" x14ac:dyDescent="0.25">
      <c r="A607" s="16"/>
      <c r="B607" s="16"/>
      <c r="C607" s="29"/>
      <c r="D607" s="16"/>
      <c r="E607" s="30"/>
      <c r="F607" s="321"/>
      <c r="G607" s="45"/>
      <c r="H607" s="103"/>
      <c r="I607" s="399"/>
      <c r="J607" s="371"/>
      <c r="K607" s="163"/>
      <c r="L607" s="163"/>
      <c r="M607" s="163"/>
      <c r="N607" s="163"/>
      <c r="O607" s="37"/>
      <c r="P607" s="161"/>
      <c r="Q607" s="37"/>
      <c r="R607" s="37"/>
      <c r="S607" s="37"/>
      <c r="T607" s="37"/>
      <c r="U607" s="163"/>
      <c r="V607" s="163"/>
      <c r="W607" s="163"/>
      <c r="X607" s="431"/>
      <c r="Y607" s="163"/>
      <c r="Z607" s="163"/>
      <c r="AA607" s="163"/>
    </row>
    <row r="608" spans="1:27" s="92" customFormat="1" ht="13.8" x14ac:dyDescent="0.25">
      <c r="A608" s="16"/>
      <c r="B608" s="16"/>
      <c r="C608" s="29"/>
      <c r="D608" s="16"/>
      <c r="E608" s="30"/>
      <c r="F608" s="321"/>
      <c r="G608" s="45"/>
      <c r="H608" s="103"/>
      <c r="I608" s="399"/>
      <c r="J608" s="371"/>
      <c r="K608" s="163"/>
      <c r="L608" s="163"/>
      <c r="M608" s="163"/>
      <c r="N608" s="163"/>
      <c r="O608" s="37"/>
      <c r="P608" s="161"/>
      <c r="Q608" s="37"/>
      <c r="R608" s="37"/>
      <c r="S608" s="37"/>
      <c r="T608" s="37"/>
      <c r="U608" s="163"/>
      <c r="V608" s="163"/>
      <c r="W608" s="163"/>
      <c r="X608" s="431"/>
      <c r="Y608" s="163"/>
      <c r="Z608" s="163"/>
      <c r="AA608" s="163"/>
    </row>
    <row r="609" spans="1:27" s="92" customFormat="1" ht="13.8" x14ac:dyDescent="0.25">
      <c r="A609" s="16"/>
      <c r="B609" s="16"/>
      <c r="C609" s="29"/>
      <c r="D609" s="16"/>
      <c r="E609" s="30"/>
      <c r="F609" s="321"/>
      <c r="G609" s="45"/>
      <c r="H609" s="103"/>
      <c r="I609" s="399"/>
      <c r="J609" s="371"/>
      <c r="K609" s="163"/>
      <c r="L609" s="163"/>
      <c r="M609" s="163"/>
      <c r="N609" s="163"/>
      <c r="O609" s="37"/>
      <c r="P609" s="161"/>
      <c r="Q609" s="37"/>
      <c r="R609" s="37"/>
      <c r="S609" s="37"/>
      <c r="T609" s="37"/>
      <c r="U609" s="163"/>
      <c r="V609" s="163"/>
      <c r="W609" s="163"/>
      <c r="X609" s="431"/>
      <c r="Y609" s="163"/>
      <c r="Z609" s="163"/>
      <c r="AA609" s="163"/>
    </row>
    <row r="610" spans="1:27" s="92" customFormat="1" ht="13.8" x14ac:dyDescent="0.25">
      <c r="A610" s="16"/>
      <c r="B610" s="16"/>
      <c r="C610" s="29"/>
      <c r="D610" s="16"/>
      <c r="E610" s="30"/>
      <c r="F610" s="321"/>
      <c r="G610" s="45"/>
      <c r="H610" s="103"/>
      <c r="I610" s="399"/>
      <c r="J610" s="371"/>
      <c r="K610" s="163"/>
      <c r="L610" s="163"/>
      <c r="M610" s="163"/>
      <c r="N610" s="163"/>
      <c r="O610" s="37"/>
      <c r="P610" s="161"/>
      <c r="Q610" s="37"/>
      <c r="R610" s="37"/>
      <c r="S610" s="37"/>
      <c r="T610" s="37"/>
      <c r="U610" s="163"/>
      <c r="V610" s="163"/>
      <c r="W610" s="163"/>
      <c r="X610" s="431"/>
      <c r="Y610" s="163"/>
      <c r="Z610" s="163"/>
      <c r="AA610" s="163"/>
    </row>
    <row r="611" spans="1:27" s="92" customFormat="1" ht="13.8" x14ac:dyDescent="0.25">
      <c r="A611" s="16"/>
      <c r="B611" s="16"/>
      <c r="C611" s="29"/>
      <c r="D611" s="16"/>
      <c r="E611" s="30"/>
      <c r="F611" s="321"/>
      <c r="G611" s="45"/>
      <c r="H611" s="103"/>
      <c r="I611" s="399"/>
      <c r="J611" s="371"/>
      <c r="K611" s="163"/>
      <c r="L611" s="163"/>
      <c r="M611" s="163"/>
      <c r="N611" s="163"/>
      <c r="O611" s="37"/>
      <c r="P611" s="161"/>
      <c r="Q611" s="37"/>
      <c r="R611" s="37"/>
      <c r="S611" s="37"/>
      <c r="T611" s="37"/>
      <c r="U611" s="163"/>
      <c r="V611" s="163"/>
      <c r="W611" s="163"/>
      <c r="X611" s="431"/>
      <c r="Y611" s="163"/>
      <c r="Z611" s="163"/>
      <c r="AA611" s="163"/>
    </row>
    <row r="612" spans="1:27" s="92" customFormat="1" ht="13.8" x14ac:dyDescent="0.25">
      <c r="A612" s="16"/>
      <c r="B612" s="16"/>
      <c r="C612" s="29"/>
      <c r="D612" s="16"/>
      <c r="E612" s="30"/>
      <c r="F612" s="321"/>
      <c r="G612" s="45"/>
      <c r="H612" s="103"/>
      <c r="I612" s="399"/>
      <c r="J612" s="371"/>
      <c r="K612" s="163"/>
      <c r="L612" s="163"/>
      <c r="M612" s="163"/>
      <c r="N612" s="163"/>
      <c r="O612" s="37"/>
      <c r="P612" s="161"/>
      <c r="Q612" s="37"/>
      <c r="R612" s="37"/>
      <c r="S612" s="37"/>
      <c r="T612" s="37"/>
      <c r="U612" s="163"/>
      <c r="V612" s="163"/>
      <c r="W612" s="163"/>
      <c r="X612" s="431"/>
      <c r="Y612" s="163"/>
      <c r="Z612" s="163"/>
      <c r="AA612" s="163"/>
    </row>
    <row r="613" spans="1:27" s="92" customFormat="1" ht="13.8" x14ac:dyDescent="0.25">
      <c r="A613" s="16"/>
      <c r="B613" s="16"/>
      <c r="C613" s="29"/>
      <c r="D613" s="16"/>
      <c r="E613" s="30"/>
      <c r="F613" s="321"/>
      <c r="G613" s="45"/>
      <c r="H613" s="103"/>
      <c r="I613" s="399"/>
      <c r="J613" s="371"/>
      <c r="K613" s="163"/>
      <c r="L613" s="163"/>
      <c r="M613" s="163"/>
      <c r="N613" s="163"/>
      <c r="O613" s="37"/>
      <c r="P613" s="161"/>
      <c r="Q613" s="37"/>
      <c r="R613" s="37"/>
      <c r="S613" s="37"/>
      <c r="T613" s="37"/>
      <c r="U613" s="163"/>
      <c r="V613" s="163"/>
      <c r="W613" s="163"/>
      <c r="X613" s="431"/>
      <c r="Y613" s="163"/>
      <c r="Z613" s="163"/>
      <c r="AA613" s="163"/>
    </row>
    <row r="614" spans="1:27" s="92" customFormat="1" ht="13.8" x14ac:dyDescent="0.25">
      <c r="A614" s="16"/>
      <c r="B614" s="16"/>
      <c r="C614" s="29"/>
      <c r="D614" s="16"/>
      <c r="E614" s="30"/>
      <c r="F614" s="321"/>
      <c r="G614" s="45"/>
      <c r="H614" s="103"/>
      <c r="I614" s="399"/>
      <c r="J614" s="371"/>
      <c r="K614" s="163"/>
      <c r="L614" s="163"/>
      <c r="M614" s="163"/>
      <c r="N614" s="163"/>
      <c r="O614" s="37"/>
      <c r="P614" s="161"/>
      <c r="Q614" s="37"/>
      <c r="R614" s="37"/>
      <c r="S614" s="37"/>
      <c r="T614" s="37"/>
      <c r="U614" s="163"/>
      <c r="V614" s="163"/>
      <c r="W614" s="163"/>
      <c r="X614" s="431"/>
      <c r="Y614" s="163"/>
      <c r="Z614" s="163"/>
      <c r="AA614" s="163"/>
    </row>
    <row r="615" spans="1:27" s="92" customFormat="1" ht="13.8" x14ac:dyDescent="0.25">
      <c r="A615" s="16"/>
      <c r="B615" s="16"/>
      <c r="C615" s="29"/>
      <c r="D615" s="16"/>
      <c r="E615" s="30"/>
      <c r="F615" s="321"/>
      <c r="G615" s="45"/>
      <c r="H615" s="103"/>
      <c r="I615" s="399"/>
      <c r="J615" s="371"/>
      <c r="K615" s="163"/>
      <c r="L615" s="163"/>
      <c r="M615" s="163"/>
      <c r="N615" s="163"/>
      <c r="O615" s="37"/>
      <c r="P615" s="161"/>
      <c r="Q615" s="37"/>
      <c r="R615" s="37"/>
      <c r="S615" s="37"/>
      <c r="T615" s="37"/>
      <c r="U615" s="163"/>
      <c r="V615" s="163"/>
      <c r="W615" s="163"/>
      <c r="X615" s="431"/>
      <c r="Y615" s="163"/>
      <c r="Z615" s="163"/>
      <c r="AA615" s="163"/>
    </row>
    <row r="616" spans="1:27" s="92" customFormat="1" ht="13.8" x14ac:dyDescent="0.25">
      <c r="A616" s="16"/>
      <c r="B616" s="16"/>
      <c r="C616" s="29"/>
      <c r="D616" s="16"/>
      <c r="E616" s="30"/>
      <c r="F616" s="321"/>
      <c r="G616" s="45"/>
      <c r="H616" s="103"/>
      <c r="I616" s="399"/>
      <c r="J616" s="371"/>
      <c r="K616" s="163"/>
      <c r="L616" s="163"/>
      <c r="M616" s="163"/>
      <c r="N616" s="163"/>
      <c r="O616" s="37"/>
      <c r="P616" s="161"/>
      <c r="Q616" s="37"/>
      <c r="R616" s="37"/>
      <c r="S616" s="37"/>
      <c r="T616" s="37"/>
      <c r="U616" s="163"/>
      <c r="V616" s="163"/>
      <c r="W616" s="163"/>
      <c r="X616" s="431"/>
      <c r="Y616" s="163"/>
      <c r="Z616" s="163"/>
      <c r="AA616" s="163"/>
    </row>
    <row r="617" spans="1:27" s="92" customFormat="1" ht="13.8" x14ac:dyDescent="0.25">
      <c r="A617" s="16"/>
      <c r="B617" s="16"/>
      <c r="C617" s="29"/>
      <c r="D617" s="16"/>
      <c r="E617" s="30"/>
      <c r="F617" s="321"/>
      <c r="G617" s="45"/>
      <c r="H617" s="103"/>
      <c r="I617" s="399"/>
      <c r="J617" s="371"/>
      <c r="K617" s="163"/>
      <c r="L617" s="163"/>
      <c r="M617" s="163"/>
      <c r="N617" s="163"/>
      <c r="O617" s="37"/>
      <c r="P617" s="161"/>
      <c r="Q617" s="37"/>
      <c r="R617" s="37"/>
      <c r="S617" s="37"/>
      <c r="T617" s="37"/>
      <c r="U617" s="163"/>
      <c r="V617" s="163"/>
      <c r="W617" s="163"/>
      <c r="X617" s="431"/>
      <c r="Y617" s="163"/>
      <c r="Z617" s="163"/>
      <c r="AA617" s="163"/>
    </row>
    <row r="618" spans="1:27" s="92" customFormat="1" ht="13.8" x14ac:dyDescent="0.25">
      <c r="A618" s="16"/>
      <c r="B618" s="16"/>
      <c r="C618" s="29"/>
      <c r="D618" s="16"/>
      <c r="E618" s="30"/>
      <c r="F618" s="321"/>
      <c r="G618" s="45"/>
      <c r="H618" s="103"/>
      <c r="I618" s="399"/>
      <c r="J618" s="371"/>
      <c r="K618" s="163"/>
      <c r="L618" s="163"/>
      <c r="M618" s="163"/>
      <c r="N618" s="163"/>
      <c r="O618" s="37"/>
      <c r="P618" s="161"/>
      <c r="Q618" s="37"/>
      <c r="R618" s="37"/>
      <c r="S618" s="37"/>
      <c r="T618" s="37"/>
      <c r="U618" s="163"/>
      <c r="V618" s="163"/>
      <c r="W618" s="163"/>
      <c r="X618" s="431"/>
      <c r="Y618" s="163"/>
      <c r="Z618" s="163"/>
      <c r="AA618" s="163"/>
    </row>
    <row r="619" spans="1:27" s="92" customFormat="1" ht="13.8" x14ac:dyDescent="0.25">
      <c r="A619" s="16"/>
      <c r="B619" s="16"/>
      <c r="C619" s="29"/>
      <c r="D619" s="16"/>
      <c r="E619" s="30"/>
      <c r="F619" s="321"/>
      <c r="G619" s="45"/>
      <c r="H619" s="103"/>
      <c r="I619" s="399"/>
      <c r="J619" s="371"/>
      <c r="K619" s="163"/>
      <c r="L619" s="163"/>
      <c r="M619" s="163"/>
      <c r="N619" s="163"/>
      <c r="O619" s="37"/>
      <c r="P619" s="161"/>
      <c r="Q619" s="37"/>
      <c r="R619" s="37"/>
      <c r="S619" s="37"/>
      <c r="T619" s="37"/>
      <c r="U619" s="163"/>
      <c r="V619" s="163"/>
      <c r="W619" s="163"/>
      <c r="X619" s="431"/>
      <c r="Y619" s="163"/>
      <c r="Z619" s="163"/>
      <c r="AA619" s="163"/>
    </row>
    <row r="620" spans="1:27" s="92" customFormat="1" ht="13.8" x14ac:dyDescent="0.25">
      <c r="A620" s="16"/>
      <c r="B620" s="16"/>
      <c r="C620" s="29"/>
      <c r="D620" s="16"/>
      <c r="E620" s="30"/>
      <c r="F620" s="321"/>
      <c r="G620" s="45"/>
      <c r="H620" s="103"/>
      <c r="I620" s="399"/>
      <c r="J620" s="371"/>
      <c r="K620" s="163"/>
      <c r="L620" s="163"/>
      <c r="M620" s="163"/>
      <c r="N620" s="163"/>
      <c r="O620" s="37"/>
      <c r="P620" s="161"/>
      <c r="Q620" s="37"/>
      <c r="R620" s="37"/>
      <c r="S620" s="37"/>
      <c r="T620" s="37"/>
      <c r="U620" s="163"/>
      <c r="V620" s="163"/>
      <c r="W620" s="163"/>
      <c r="X620" s="431"/>
      <c r="Y620" s="163"/>
      <c r="Z620" s="163"/>
      <c r="AA620" s="163"/>
    </row>
    <row r="621" spans="1:27" s="92" customFormat="1" ht="13.8" x14ac:dyDescent="0.25">
      <c r="A621" s="16"/>
      <c r="B621" s="16"/>
      <c r="C621" s="29"/>
      <c r="D621" s="16"/>
      <c r="E621" s="30"/>
      <c r="F621" s="321"/>
      <c r="G621" s="45"/>
      <c r="H621" s="103"/>
      <c r="I621" s="399"/>
      <c r="J621" s="371"/>
      <c r="K621" s="163"/>
      <c r="L621" s="163"/>
      <c r="M621" s="163"/>
      <c r="N621" s="163"/>
      <c r="O621" s="37"/>
      <c r="P621" s="161"/>
      <c r="Q621" s="37"/>
      <c r="R621" s="37"/>
      <c r="S621" s="37"/>
      <c r="T621" s="37"/>
      <c r="U621" s="163"/>
      <c r="V621" s="163"/>
      <c r="W621" s="163"/>
      <c r="X621" s="431"/>
      <c r="Y621" s="163"/>
      <c r="Z621" s="163"/>
      <c r="AA621" s="163"/>
    </row>
    <row r="622" spans="1:27" s="92" customFormat="1" ht="13.8" x14ac:dyDescent="0.25">
      <c r="A622" s="16"/>
      <c r="B622" s="16"/>
      <c r="C622" s="29"/>
      <c r="D622" s="16"/>
      <c r="E622" s="30"/>
      <c r="F622" s="321"/>
      <c r="G622" s="45"/>
      <c r="H622" s="103"/>
      <c r="I622" s="399"/>
      <c r="J622" s="371"/>
      <c r="K622" s="163"/>
      <c r="L622" s="163"/>
      <c r="M622" s="163"/>
      <c r="N622" s="163"/>
      <c r="O622" s="37"/>
      <c r="P622" s="161"/>
      <c r="Q622" s="37"/>
      <c r="R622" s="37"/>
      <c r="S622" s="37"/>
      <c r="T622" s="37"/>
      <c r="U622" s="163"/>
      <c r="V622" s="163"/>
      <c r="W622" s="163"/>
      <c r="X622" s="431"/>
      <c r="Y622" s="163"/>
      <c r="Z622" s="163"/>
      <c r="AA622" s="163"/>
    </row>
    <row r="623" spans="1:27" s="92" customFormat="1" ht="13.8" x14ac:dyDescent="0.25">
      <c r="A623" s="16"/>
      <c r="B623" s="16"/>
      <c r="C623" s="29"/>
      <c r="D623" s="16"/>
      <c r="E623" s="30"/>
      <c r="F623" s="321"/>
      <c r="G623" s="45"/>
      <c r="H623" s="103"/>
      <c r="I623" s="399"/>
      <c r="J623" s="371"/>
      <c r="K623" s="163"/>
      <c r="L623" s="163"/>
      <c r="M623" s="163"/>
      <c r="N623" s="163"/>
      <c r="O623" s="37"/>
      <c r="P623" s="161"/>
      <c r="Q623" s="37"/>
      <c r="R623" s="37"/>
      <c r="S623" s="37"/>
      <c r="T623" s="37"/>
      <c r="U623" s="163"/>
      <c r="V623" s="163"/>
      <c r="W623" s="163"/>
      <c r="X623" s="431"/>
      <c r="Y623" s="163"/>
      <c r="Z623" s="163"/>
      <c r="AA623" s="163"/>
    </row>
    <row r="624" spans="1:27" s="92" customFormat="1" ht="13.8" x14ac:dyDescent="0.25">
      <c r="A624" s="16"/>
      <c r="B624" s="16"/>
      <c r="C624" s="29"/>
      <c r="D624" s="16"/>
      <c r="E624" s="30"/>
      <c r="F624" s="321"/>
      <c r="G624" s="45"/>
      <c r="H624" s="103"/>
      <c r="I624" s="399"/>
      <c r="J624" s="371"/>
      <c r="K624" s="163"/>
      <c r="L624" s="163"/>
      <c r="M624" s="163"/>
      <c r="N624" s="163"/>
      <c r="O624" s="37"/>
      <c r="P624" s="161"/>
      <c r="Q624" s="37"/>
      <c r="R624" s="37"/>
      <c r="S624" s="37"/>
      <c r="T624" s="37"/>
      <c r="U624" s="163"/>
      <c r="V624" s="163"/>
      <c r="W624" s="163"/>
      <c r="X624" s="431"/>
      <c r="Y624" s="163"/>
      <c r="Z624" s="163"/>
      <c r="AA624" s="163"/>
    </row>
    <row r="625" spans="1:27" s="92" customFormat="1" ht="13.8" x14ac:dyDescent="0.25">
      <c r="A625" s="16"/>
      <c r="B625" s="16"/>
      <c r="C625" s="29"/>
      <c r="D625" s="16"/>
      <c r="E625" s="30"/>
      <c r="F625" s="321"/>
      <c r="G625" s="45"/>
      <c r="H625" s="103"/>
      <c r="I625" s="399"/>
      <c r="J625" s="371"/>
      <c r="K625" s="163"/>
      <c r="L625" s="163"/>
      <c r="M625" s="163"/>
      <c r="N625" s="163"/>
      <c r="O625" s="37"/>
      <c r="P625" s="161"/>
      <c r="Q625" s="37"/>
      <c r="R625" s="37"/>
      <c r="S625" s="37"/>
      <c r="T625" s="37"/>
      <c r="U625" s="163"/>
      <c r="V625" s="163"/>
      <c r="W625" s="163"/>
      <c r="X625" s="431"/>
      <c r="Y625" s="163"/>
      <c r="Z625" s="163"/>
      <c r="AA625" s="163"/>
    </row>
    <row r="626" spans="1:27" s="92" customFormat="1" ht="13.8" x14ac:dyDescent="0.25">
      <c r="A626" s="16"/>
      <c r="B626" s="16"/>
      <c r="C626" s="29"/>
      <c r="D626" s="16"/>
      <c r="E626" s="30"/>
      <c r="F626" s="321"/>
      <c r="G626" s="45"/>
      <c r="H626" s="103"/>
      <c r="I626" s="399"/>
      <c r="J626" s="371"/>
      <c r="K626" s="163"/>
      <c r="L626" s="163"/>
      <c r="M626" s="163"/>
      <c r="N626" s="163"/>
      <c r="O626" s="37"/>
      <c r="P626" s="161"/>
      <c r="Q626" s="37"/>
      <c r="R626" s="37"/>
      <c r="S626" s="37"/>
      <c r="T626" s="37"/>
      <c r="U626" s="163"/>
      <c r="V626" s="163"/>
      <c r="W626" s="163"/>
      <c r="X626" s="431"/>
      <c r="Y626" s="163"/>
      <c r="Z626" s="163"/>
      <c r="AA626" s="163"/>
    </row>
    <row r="627" spans="1:27" s="92" customFormat="1" ht="13.8" x14ac:dyDescent="0.25">
      <c r="A627" s="16"/>
      <c r="B627" s="16"/>
      <c r="C627" s="29"/>
      <c r="D627" s="16"/>
      <c r="E627" s="30"/>
      <c r="F627" s="321"/>
      <c r="G627" s="45"/>
      <c r="H627" s="103"/>
      <c r="I627" s="399"/>
      <c r="J627" s="371"/>
      <c r="K627" s="163"/>
      <c r="L627" s="163"/>
      <c r="M627" s="163"/>
      <c r="N627" s="163"/>
      <c r="O627" s="37"/>
      <c r="P627" s="161"/>
      <c r="Q627" s="37"/>
      <c r="R627" s="37"/>
      <c r="S627" s="37"/>
      <c r="T627" s="37"/>
      <c r="U627" s="163"/>
      <c r="V627" s="163"/>
      <c r="W627" s="163"/>
      <c r="X627" s="431"/>
      <c r="Y627" s="163"/>
      <c r="Z627" s="163"/>
      <c r="AA627" s="163"/>
    </row>
    <row r="628" spans="1:27" s="92" customFormat="1" ht="13.8" x14ac:dyDescent="0.25">
      <c r="A628" s="16"/>
      <c r="B628" s="16"/>
      <c r="C628" s="29"/>
      <c r="D628" s="16"/>
      <c r="E628" s="30"/>
      <c r="F628" s="321"/>
      <c r="G628" s="45"/>
      <c r="H628" s="103"/>
      <c r="I628" s="399"/>
      <c r="J628" s="371"/>
      <c r="K628" s="163"/>
      <c r="L628" s="163"/>
      <c r="M628" s="163"/>
      <c r="N628" s="163"/>
      <c r="O628" s="37"/>
      <c r="P628" s="161"/>
      <c r="Q628" s="37"/>
      <c r="R628" s="37"/>
      <c r="S628" s="37"/>
      <c r="T628" s="37"/>
      <c r="U628" s="163"/>
      <c r="V628" s="163"/>
      <c r="W628" s="163"/>
      <c r="X628" s="431"/>
      <c r="Y628" s="163"/>
      <c r="Z628" s="163"/>
      <c r="AA628" s="163"/>
    </row>
    <row r="629" spans="1:27" s="92" customFormat="1" ht="13.8" x14ac:dyDescent="0.25">
      <c r="A629" s="16"/>
      <c r="B629" s="16"/>
      <c r="C629" s="29"/>
      <c r="D629" s="16"/>
      <c r="E629" s="30"/>
      <c r="F629" s="321"/>
      <c r="G629" s="45"/>
      <c r="H629" s="103"/>
      <c r="I629" s="399"/>
      <c r="J629" s="371"/>
      <c r="K629" s="163"/>
      <c r="L629" s="163"/>
      <c r="M629" s="163"/>
      <c r="N629" s="163"/>
      <c r="O629" s="37"/>
      <c r="P629" s="161"/>
      <c r="Q629" s="37"/>
      <c r="R629" s="37"/>
      <c r="S629" s="37"/>
      <c r="T629" s="37"/>
      <c r="U629" s="163"/>
      <c r="V629" s="163"/>
      <c r="W629" s="163"/>
      <c r="X629" s="431"/>
      <c r="Y629" s="163"/>
      <c r="Z629" s="163"/>
      <c r="AA629" s="163"/>
    </row>
    <row r="630" spans="1:27" s="92" customFormat="1" ht="13.8" x14ac:dyDescent="0.25">
      <c r="A630" s="16"/>
      <c r="B630" s="16"/>
      <c r="C630" s="29"/>
      <c r="D630" s="16"/>
      <c r="E630" s="30"/>
      <c r="F630" s="321"/>
      <c r="G630" s="45"/>
      <c r="H630" s="103"/>
      <c r="I630" s="399"/>
      <c r="J630" s="371"/>
      <c r="K630" s="163"/>
      <c r="L630" s="163"/>
      <c r="M630" s="163"/>
      <c r="N630" s="163"/>
      <c r="O630" s="37"/>
      <c r="P630" s="161"/>
      <c r="Q630" s="37"/>
      <c r="R630" s="37"/>
      <c r="S630" s="37"/>
      <c r="T630" s="37"/>
      <c r="U630" s="163"/>
      <c r="V630" s="163"/>
      <c r="W630" s="163"/>
      <c r="X630" s="431"/>
      <c r="Y630" s="163"/>
      <c r="Z630" s="163"/>
      <c r="AA630" s="163"/>
    </row>
    <row r="631" spans="1:27" s="92" customFormat="1" ht="13.8" x14ac:dyDescent="0.25">
      <c r="A631" s="16"/>
      <c r="B631" s="16"/>
      <c r="C631" s="29"/>
      <c r="D631" s="16"/>
      <c r="E631" s="30"/>
      <c r="F631" s="321"/>
      <c r="G631" s="45"/>
      <c r="H631" s="103"/>
      <c r="I631" s="399"/>
      <c r="J631" s="371"/>
      <c r="K631" s="163"/>
      <c r="L631" s="163"/>
      <c r="M631" s="163"/>
      <c r="N631" s="163"/>
      <c r="O631" s="37"/>
      <c r="P631" s="161"/>
      <c r="Q631" s="37"/>
      <c r="R631" s="37"/>
      <c r="S631" s="37"/>
      <c r="T631" s="37"/>
      <c r="U631" s="163"/>
      <c r="V631" s="163"/>
      <c r="W631" s="163"/>
      <c r="X631" s="431"/>
      <c r="Y631" s="163"/>
      <c r="Z631" s="163"/>
      <c r="AA631" s="163"/>
    </row>
    <row r="632" spans="1:27" s="92" customFormat="1" ht="13.8" x14ac:dyDescent="0.25">
      <c r="A632" s="16"/>
      <c r="B632" s="16"/>
      <c r="C632" s="29"/>
      <c r="D632" s="16"/>
      <c r="E632" s="30"/>
      <c r="F632" s="321"/>
      <c r="G632" s="45"/>
      <c r="H632" s="103"/>
      <c r="I632" s="399"/>
      <c r="J632" s="371"/>
      <c r="K632" s="163"/>
      <c r="L632" s="163"/>
      <c r="M632" s="163"/>
      <c r="N632" s="163"/>
      <c r="O632" s="37"/>
      <c r="P632" s="161"/>
      <c r="Q632" s="37"/>
      <c r="R632" s="37"/>
      <c r="S632" s="37"/>
      <c r="T632" s="37"/>
      <c r="U632" s="163"/>
      <c r="V632" s="163"/>
      <c r="W632" s="163"/>
      <c r="X632" s="431"/>
      <c r="Y632" s="163"/>
      <c r="Z632" s="163"/>
      <c r="AA632" s="163"/>
    </row>
    <row r="633" spans="1:27" s="92" customFormat="1" ht="13.8" x14ac:dyDescent="0.25">
      <c r="A633" s="16"/>
      <c r="B633" s="16"/>
      <c r="C633" s="29"/>
      <c r="D633" s="16"/>
      <c r="E633" s="30"/>
      <c r="F633" s="321"/>
      <c r="G633" s="45"/>
      <c r="H633" s="103"/>
      <c r="I633" s="399"/>
      <c r="J633" s="371"/>
      <c r="K633" s="163"/>
      <c r="L633" s="163"/>
      <c r="M633" s="163"/>
      <c r="N633" s="163"/>
      <c r="O633" s="37"/>
      <c r="P633" s="161"/>
      <c r="Q633" s="37"/>
      <c r="R633" s="37"/>
      <c r="S633" s="37"/>
      <c r="T633" s="37"/>
      <c r="U633" s="163"/>
      <c r="V633" s="163"/>
      <c r="W633" s="163"/>
      <c r="X633" s="431"/>
      <c r="Y633" s="163"/>
      <c r="Z633" s="163"/>
      <c r="AA633" s="163"/>
    </row>
    <row r="634" spans="1:27" s="92" customFormat="1" ht="13.8" x14ac:dyDescent="0.25">
      <c r="A634" s="16"/>
      <c r="B634" s="16"/>
      <c r="C634" s="29"/>
      <c r="D634" s="16"/>
      <c r="E634" s="30"/>
      <c r="F634" s="321"/>
      <c r="G634" s="45"/>
      <c r="H634" s="103"/>
      <c r="I634" s="399"/>
      <c r="J634" s="371"/>
      <c r="K634" s="163"/>
      <c r="L634" s="163"/>
      <c r="M634" s="163"/>
      <c r="N634" s="163"/>
      <c r="O634" s="37"/>
      <c r="P634" s="161"/>
      <c r="Q634" s="37"/>
      <c r="R634" s="37"/>
      <c r="S634" s="37"/>
      <c r="T634" s="37"/>
      <c r="U634" s="163"/>
      <c r="V634" s="163"/>
      <c r="W634" s="163"/>
      <c r="X634" s="431"/>
      <c r="Y634" s="163"/>
      <c r="Z634" s="163"/>
      <c r="AA634" s="163"/>
    </row>
    <row r="635" spans="1:27" s="92" customFormat="1" ht="13.8" x14ac:dyDescent="0.25">
      <c r="A635" s="16"/>
      <c r="B635" s="16"/>
      <c r="C635" s="29"/>
      <c r="D635" s="16"/>
      <c r="E635" s="30"/>
      <c r="F635" s="321"/>
      <c r="G635" s="45"/>
      <c r="H635" s="103"/>
      <c r="I635" s="399"/>
      <c r="J635" s="371"/>
      <c r="K635" s="163"/>
      <c r="L635" s="163"/>
      <c r="M635" s="163"/>
      <c r="N635" s="163"/>
      <c r="O635" s="37"/>
      <c r="P635" s="161"/>
      <c r="Q635" s="37"/>
      <c r="R635" s="37"/>
      <c r="S635" s="37"/>
      <c r="T635" s="37"/>
      <c r="U635" s="163"/>
      <c r="V635" s="163"/>
      <c r="W635" s="163"/>
      <c r="X635" s="431"/>
      <c r="Y635" s="163"/>
      <c r="Z635" s="163"/>
      <c r="AA635" s="163"/>
    </row>
    <row r="636" spans="1:27" s="92" customFormat="1" ht="13.8" x14ac:dyDescent="0.25">
      <c r="A636" s="16"/>
      <c r="B636" s="16"/>
      <c r="C636" s="29"/>
      <c r="D636" s="16"/>
      <c r="E636" s="30"/>
      <c r="F636" s="321"/>
      <c r="G636" s="45"/>
      <c r="H636" s="103"/>
      <c r="I636" s="399"/>
      <c r="J636" s="371"/>
      <c r="K636" s="163"/>
      <c r="L636" s="163"/>
      <c r="M636" s="163"/>
      <c r="N636" s="163"/>
      <c r="O636" s="37"/>
      <c r="P636" s="161"/>
      <c r="Q636" s="37"/>
      <c r="R636" s="37"/>
      <c r="S636" s="37"/>
      <c r="T636" s="37"/>
      <c r="U636" s="163"/>
      <c r="V636" s="163"/>
      <c r="W636" s="163"/>
      <c r="X636" s="431"/>
      <c r="Y636" s="163"/>
      <c r="Z636" s="163"/>
      <c r="AA636" s="163"/>
    </row>
    <row r="637" spans="1:27" s="92" customFormat="1" ht="13.8" x14ac:dyDescent="0.25">
      <c r="A637" s="16"/>
      <c r="B637" s="16"/>
      <c r="C637" s="29"/>
      <c r="D637" s="16"/>
      <c r="E637" s="30"/>
      <c r="F637" s="321"/>
      <c r="G637" s="45"/>
      <c r="H637" s="103"/>
      <c r="I637" s="399"/>
      <c r="J637" s="371"/>
      <c r="K637" s="163"/>
      <c r="L637" s="163"/>
      <c r="M637" s="163"/>
      <c r="N637" s="163"/>
      <c r="O637" s="37"/>
      <c r="P637" s="161"/>
      <c r="Q637" s="37"/>
      <c r="R637" s="37"/>
      <c r="S637" s="37"/>
      <c r="T637" s="37"/>
      <c r="U637" s="163"/>
      <c r="V637" s="163"/>
      <c r="W637" s="163"/>
      <c r="X637" s="431"/>
      <c r="Y637" s="163"/>
      <c r="Z637" s="163"/>
      <c r="AA637" s="163"/>
    </row>
    <row r="638" spans="1:27" s="92" customFormat="1" ht="13.8" x14ac:dyDescent="0.25">
      <c r="A638" s="16"/>
      <c r="B638" s="16"/>
      <c r="C638" s="29"/>
      <c r="D638" s="16"/>
      <c r="E638" s="30"/>
      <c r="F638" s="321"/>
      <c r="G638" s="45"/>
      <c r="H638" s="103"/>
      <c r="I638" s="399"/>
      <c r="J638" s="371"/>
      <c r="K638" s="163"/>
      <c r="L638" s="163"/>
      <c r="M638" s="163"/>
      <c r="N638" s="163"/>
      <c r="O638" s="37"/>
      <c r="P638" s="161"/>
      <c r="Q638" s="37"/>
      <c r="R638" s="37"/>
      <c r="S638" s="37"/>
      <c r="T638" s="37"/>
      <c r="U638" s="163"/>
      <c r="V638" s="163"/>
      <c r="W638" s="163"/>
      <c r="X638" s="431"/>
      <c r="Y638" s="163"/>
      <c r="Z638" s="163"/>
      <c r="AA638" s="163"/>
    </row>
    <row r="639" spans="1:27" s="92" customFormat="1" ht="13.8" x14ac:dyDescent="0.25">
      <c r="A639" s="16"/>
      <c r="B639" s="16"/>
      <c r="C639" s="29"/>
      <c r="D639" s="16"/>
      <c r="E639" s="30"/>
      <c r="F639" s="321"/>
      <c r="G639" s="45"/>
      <c r="H639" s="103"/>
      <c r="I639" s="399"/>
      <c r="J639" s="371"/>
      <c r="K639" s="163"/>
      <c r="L639" s="163"/>
      <c r="M639" s="163"/>
      <c r="N639" s="163"/>
      <c r="O639" s="37"/>
      <c r="P639" s="161"/>
      <c r="Q639" s="37"/>
      <c r="R639" s="37"/>
      <c r="S639" s="37"/>
      <c r="T639" s="37"/>
      <c r="U639" s="163"/>
      <c r="V639" s="163"/>
      <c r="W639" s="163"/>
      <c r="X639" s="431"/>
      <c r="Y639" s="163"/>
      <c r="Z639" s="163"/>
      <c r="AA639" s="163"/>
    </row>
    <row r="640" spans="1:27" s="92" customFormat="1" ht="13.8" x14ac:dyDescent="0.25">
      <c r="A640" s="16"/>
      <c r="B640" s="16"/>
      <c r="C640" s="29"/>
      <c r="D640" s="16"/>
      <c r="E640" s="30"/>
      <c r="F640" s="321"/>
      <c r="G640" s="45"/>
      <c r="H640" s="103"/>
      <c r="I640" s="399"/>
      <c r="J640" s="371"/>
      <c r="K640" s="163"/>
      <c r="L640" s="163"/>
      <c r="M640" s="163"/>
      <c r="N640" s="163"/>
      <c r="O640" s="37"/>
      <c r="P640" s="161"/>
      <c r="Q640" s="37"/>
      <c r="R640" s="37"/>
      <c r="S640" s="37"/>
      <c r="T640" s="37"/>
      <c r="U640" s="163"/>
      <c r="V640" s="163"/>
      <c r="W640" s="163"/>
      <c r="X640" s="431"/>
      <c r="Y640" s="163"/>
      <c r="Z640" s="163"/>
      <c r="AA640" s="163"/>
    </row>
    <row r="641" spans="1:27" s="92" customFormat="1" ht="13.8" x14ac:dyDescent="0.25">
      <c r="A641" s="16"/>
      <c r="B641" s="16"/>
      <c r="C641" s="29"/>
      <c r="D641" s="16"/>
      <c r="E641" s="30"/>
      <c r="F641" s="321"/>
      <c r="G641" s="45"/>
      <c r="H641" s="103"/>
      <c r="I641" s="399"/>
      <c r="J641" s="371"/>
      <c r="K641" s="163"/>
      <c r="L641" s="163"/>
      <c r="M641" s="163"/>
      <c r="N641" s="163"/>
      <c r="O641" s="37"/>
      <c r="P641" s="161"/>
      <c r="Q641" s="37"/>
      <c r="R641" s="37"/>
      <c r="S641" s="37"/>
      <c r="T641" s="37"/>
      <c r="U641" s="163"/>
      <c r="V641" s="163"/>
      <c r="W641" s="163"/>
      <c r="X641" s="431"/>
      <c r="Y641" s="163"/>
      <c r="Z641" s="163"/>
      <c r="AA641" s="163"/>
    </row>
    <row r="642" spans="1:27" s="92" customFormat="1" ht="13.8" x14ac:dyDescent="0.25">
      <c r="A642" s="16"/>
      <c r="B642" s="16"/>
      <c r="C642" s="29"/>
      <c r="D642" s="16"/>
      <c r="E642" s="30"/>
      <c r="F642" s="321"/>
      <c r="G642" s="45"/>
      <c r="H642" s="103"/>
      <c r="I642" s="399"/>
      <c r="J642" s="371"/>
      <c r="K642" s="163"/>
      <c r="L642" s="163"/>
      <c r="M642" s="163"/>
      <c r="N642" s="163"/>
      <c r="O642" s="37"/>
      <c r="P642" s="161"/>
      <c r="Q642" s="37"/>
      <c r="R642" s="37"/>
      <c r="S642" s="37"/>
      <c r="T642" s="37"/>
      <c r="U642" s="163"/>
      <c r="V642" s="163"/>
      <c r="W642" s="163"/>
      <c r="X642" s="431"/>
      <c r="Y642" s="163"/>
      <c r="Z642" s="163"/>
      <c r="AA642" s="163"/>
    </row>
    <row r="643" spans="1:27" s="92" customFormat="1" ht="13.8" x14ac:dyDescent="0.25">
      <c r="A643" s="16"/>
      <c r="B643" s="16"/>
      <c r="C643" s="29"/>
      <c r="D643" s="16"/>
      <c r="E643" s="30"/>
      <c r="F643" s="321"/>
      <c r="G643" s="45"/>
      <c r="H643" s="103"/>
      <c r="I643" s="399"/>
      <c r="J643" s="371"/>
      <c r="K643" s="163"/>
      <c r="L643" s="163"/>
      <c r="M643" s="163"/>
      <c r="N643" s="163"/>
      <c r="O643" s="37"/>
      <c r="P643" s="161"/>
      <c r="Q643" s="37"/>
      <c r="R643" s="37"/>
      <c r="S643" s="37"/>
      <c r="T643" s="37"/>
      <c r="U643" s="163"/>
      <c r="V643" s="163"/>
      <c r="W643" s="163"/>
      <c r="X643" s="431"/>
      <c r="Y643" s="163"/>
      <c r="Z643" s="163"/>
      <c r="AA643" s="163"/>
    </row>
    <row r="644" spans="1:27" s="92" customFormat="1" ht="13.8" x14ac:dyDescent="0.25">
      <c r="A644" s="16"/>
      <c r="B644" s="16"/>
      <c r="C644" s="29"/>
      <c r="D644" s="16"/>
      <c r="E644" s="30"/>
      <c r="F644" s="321"/>
      <c r="G644" s="45"/>
      <c r="H644" s="103"/>
      <c r="I644" s="399"/>
      <c r="J644" s="371"/>
      <c r="K644" s="163"/>
      <c r="L644" s="163"/>
      <c r="M644" s="163"/>
      <c r="N644" s="163"/>
      <c r="O644" s="37"/>
      <c r="P644" s="161"/>
      <c r="Q644" s="37"/>
      <c r="R644" s="37"/>
      <c r="S644" s="37"/>
      <c r="T644" s="37"/>
      <c r="U644" s="163"/>
      <c r="V644" s="163"/>
      <c r="W644" s="163"/>
      <c r="X644" s="431"/>
      <c r="Y644" s="163"/>
      <c r="Z644" s="163"/>
      <c r="AA644" s="163"/>
    </row>
    <row r="645" spans="1:27" s="92" customFormat="1" ht="13.8" x14ac:dyDescent="0.25">
      <c r="A645" s="16"/>
      <c r="B645" s="16"/>
      <c r="C645" s="29"/>
      <c r="D645" s="16"/>
      <c r="E645" s="30"/>
      <c r="F645" s="321"/>
      <c r="G645" s="45"/>
      <c r="H645" s="103"/>
      <c r="I645" s="399"/>
      <c r="J645" s="371"/>
      <c r="K645" s="163"/>
      <c r="L645" s="163"/>
      <c r="M645" s="163"/>
      <c r="N645" s="163"/>
      <c r="O645" s="37"/>
      <c r="P645" s="161"/>
      <c r="Q645" s="37"/>
      <c r="R645" s="37"/>
      <c r="S645" s="37"/>
      <c r="T645" s="37"/>
      <c r="U645" s="163"/>
      <c r="V645" s="163"/>
      <c r="W645" s="163"/>
      <c r="X645" s="431"/>
      <c r="Y645" s="163"/>
      <c r="Z645" s="163"/>
      <c r="AA645" s="163"/>
    </row>
    <row r="646" spans="1:27" s="92" customFormat="1" ht="13.8" x14ac:dyDescent="0.25">
      <c r="A646" s="16"/>
      <c r="B646" s="16"/>
      <c r="C646" s="29"/>
      <c r="D646" s="16"/>
      <c r="E646" s="30"/>
      <c r="F646" s="321"/>
      <c r="G646" s="45"/>
      <c r="H646" s="103"/>
      <c r="I646" s="399"/>
      <c r="J646" s="371"/>
      <c r="K646" s="163"/>
      <c r="L646" s="163"/>
      <c r="M646" s="163"/>
      <c r="N646" s="163"/>
      <c r="O646" s="37"/>
      <c r="P646" s="161"/>
      <c r="Q646" s="37"/>
      <c r="R646" s="37"/>
      <c r="S646" s="37"/>
      <c r="T646" s="37"/>
      <c r="U646" s="163"/>
      <c r="V646" s="163"/>
      <c r="W646" s="163"/>
      <c r="X646" s="431"/>
      <c r="Y646" s="163"/>
      <c r="Z646" s="163"/>
      <c r="AA646" s="163"/>
    </row>
    <row r="647" spans="1:27" s="92" customFormat="1" ht="13.8" x14ac:dyDescent="0.25">
      <c r="A647" s="16"/>
      <c r="B647" s="16"/>
      <c r="C647" s="29"/>
      <c r="D647" s="16"/>
      <c r="E647" s="30"/>
      <c r="F647" s="321"/>
      <c r="G647" s="45"/>
      <c r="H647" s="103"/>
      <c r="I647" s="399"/>
      <c r="J647" s="371"/>
      <c r="K647" s="163"/>
      <c r="L647" s="163"/>
      <c r="M647" s="163"/>
      <c r="N647" s="163"/>
      <c r="O647" s="37"/>
      <c r="P647" s="161"/>
      <c r="Q647" s="37"/>
      <c r="R647" s="37"/>
      <c r="S647" s="37"/>
      <c r="T647" s="37"/>
      <c r="U647" s="163"/>
      <c r="V647" s="163"/>
      <c r="W647" s="163"/>
      <c r="X647" s="431"/>
      <c r="Y647" s="163"/>
      <c r="Z647" s="163"/>
      <c r="AA647" s="163"/>
    </row>
    <row r="648" spans="1:27" s="92" customFormat="1" ht="13.8" x14ac:dyDescent="0.25">
      <c r="A648" s="16"/>
      <c r="B648" s="16"/>
      <c r="C648" s="29"/>
      <c r="D648" s="16"/>
      <c r="E648" s="30"/>
      <c r="F648" s="321"/>
      <c r="G648" s="45"/>
      <c r="H648" s="103"/>
      <c r="I648" s="399"/>
      <c r="J648" s="371"/>
      <c r="K648" s="163"/>
      <c r="L648" s="163"/>
      <c r="M648" s="163"/>
      <c r="N648" s="163"/>
      <c r="O648" s="37"/>
      <c r="P648" s="161"/>
      <c r="Q648" s="37"/>
      <c r="R648" s="37"/>
      <c r="S648" s="37"/>
      <c r="T648" s="37"/>
      <c r="U648" s="163"/>
      <c r="V648" s="163"/>
      <c r="W648" s="163"/>
      <c r="X648" s="431"/>
      <c r="Y648" s="163"/>
      <c r="Z648" s="163"/>
      <c r="AA648" s="163"/>
    </row>
    <row r="649" spans="1:27" s="92" customFormat="1" ht="13.8" x14ac:dyDescent="0.25">
      <c r="A649" s="16"/>
      <c r="B649" s="16"/>
      <c r="C649" s="29"/>
      <c r="D649" s="16"/>
      <c r="E649" s="30"/>
      <c r="F649" s="321"/>
      <c r="G649" s="45"/>
      <c r="H649" s="103"/>
      <c r="I649" s="399"/>
      <c r="J649" s="371"/>
      <c r="K649" s="163"/>
      <c r="L649" s="163"/>
      <c r="M649" s="163"/>
      <c r="N649" s="163"/>
      <c r="O649" s="37"/>
      <c r="P649" s="161"/>
      <c r="Q649" s="37"/>
      <c r="R649" s="37"/>
      <c r="S649" s="37"/>
      <c r="T649" s="37"/>
      <c r="U649" s="163"/>
      <c r="V649" s="163"/>
      <c r="W649" s="163"/>
      <c r="X649" s="431"/>
      <c r="Y649" s="163"/>
      <c r="Z649" s="163"/>
      <c r="AA649" s="163"/>
    </row>
    <row r="650" spans="1:27" s="92" customFormat="1" ht="13.8" x14ac:dyDescent="0.25">
      <c r="A650" s="16"/>
      <c r="B650" s="16"/>
      <c r="C650" s="29"/>
      <c r="D650" s="16"/>
      <c r="E650" s="30"/>
      <c r="F650" s="321"/>
      <c r="G650" s="45"/>
      <c r="H650" s="103"/>
      <c r="I650" s="399"/>
      <c r="J650" s="371"/>
      <c r="K650" s="163"/>
      <c r="L650" s="163"/>
      <c r="M650" s="163"/>
      <c r="N650" s="163"/>
      <c r="O650" s="37"/>
      <c r="P650" s="161"/>
      <c r="Q650" s="37"/>
      <c r="R650" s="37"/>
      <c r="S650" s="37"/>
      <c r="T650" s="37"/>
      <c r="U650" s="163"/>
      <c r="V650" s="163"/>
      <c r="W650" s="163"/>
      <c r="X650" s="431"/>
      <c r="Y650" s="163"/>
      <c r="Z650" s="163"/>
      <c r="AA650" s="163"/>
    </row>
  </sheetData>
  <mergeCells count="10">
    <mergeCell ref="F13:H13"/>
    <mergeCell ref="F12:H12"/>
    <mergeCell ref="D53:P53"/>
    <mergeCell ref="F11:H11"/>
    <mergeCell ref="F9:H9"/>
    <mergeCell ref="B2:I2"/>
    <mergeCell ref="B3:I3"/>
    <mergeCell ref="F5:H5"/>
    <mergeCell ref="F6:H6"/>
    <mergeCell ref="F7:H7"/>
  </mergeCells>
  <conditionalFormatting sqref="D53">
    <cfRule type="expression" dxfId="214" priority="794" stopIfTrue="1">
      <formula>AND(#REF!&gt;0)</formula>
    </cfRule>
  </conditionalFormatting>
  <conditionalFormatting sqref="E15">
    <cfRule type="cellIs" dxfId="213" priority="810" stopIfTrue="1" operator="equal">
      <formula>"v2"</formula>
    </cfRule>
    <cfRule type="cellIs" dxfId="212" priority="809" stopIfTrue="1" operator="equal">
      <formula>"v1"</formula>
    </cfRule>
    <cfRule type="cellIs" dxfId="211" priority="811" stopIfTrue="1" operator="equal">
      <formula>"v3"</formula>
    </cfRule>
  </conditionalFormatting>
  <conditionalFormatting sqref="E19:E28">
    <cfRule type="cellIs" dxfId="210" priority="186" stopIfTrue="1" operator="equal">
      <formula>"v1"</formula>
    </cfRule>
    <cfRule type="cellIs" dxfId="209" priority="188" stopIfTrue="1" operator="equal">
      <formula>"v3"</formula>
    </cfRule>
    <cfRule type="cellIs" dxfId="208" priority="187" stopIfTrue="1" operator="equal">
      <formula>"v2"</formula>
    </cfRule>
  </conditionalFormatting>
  <conditionalFormatting sqref="E26">
    <cfRule type="cellIs" dxfId="207" priority="62" stopIfTrue="1" operator="equal">
      <formula>"v2"</formula>
    </cfRule>
    <cfRule type="cellIs" dxfId="206" priority="61" stopIfTrue="1" operator="equal">
      <formula>"v1"</formula>
    </cfRule>
    <cfRule type="cellIs" dxfId="205" priority="63" stopIfTrue="1" operator="equal">
      <formula>"v3"</formula>
    </cfRule>
  </conditionalFormatting>
  <conditionalFormatting sqref="E29:E35">
    <cfRule type="cellIs" dxfId="204" priority="2" stopIfTrue="1" operator="equal">
      <formula>"v2"</formula>
    </cfRule>
    <cfRule type="cellIs" dxfId="203" priority="3" stopIfTrue="1" operator="equal">
      <formula>"v3"</formula>
    </cfRule>
    <cfRule type="cellIs" dxfId="202" priority="1" stopIfTrue="1" operator="equal">
      <formula>"v1"</formula>
    </cfRule>
  </conditionalFormatting>
  <conditionalFormatting sqref="E39:E44">
    <cfRule type="cellIs" dxfId="201" priority="133" stopIfTrue="1" operator="equal">
      <formula>"v2"</formula>
    </cfRule>
    <cfRule type="cellIs" dxfId="200" priority="134" stopIfTrue="1" operator="equal">
      <formula>"v3"</formula>
    </cfRule>
    <cfRule type="cellIs" dxfId="199" priority="132" stopIfTrue="1" operator="equal">
      <formula>"v1"</formula>
    </cfRule>
  </conditionalFormatting>
  <conditionalFormatting sqref="E42">
    <cfRule type="cellIs" dxfId="198" priority="201" stopIfTrue="1" operator="equal">
      <formula>"v1"</formula>
    </cfRule>
    <cfRule type="cellIs" dxfId="197" priority="202" stopIfTrue="1" operator="equal">
      <formula>"v2"</formula>
    </cfRule>
    <cfRule type="cellIs" dxfId="196" priority="203" stopIfTrue="1" operator="equal">
      <formula>"v3"</formula>
    </cfRule>
  </conditionalFormatting>
  <conditionalFormatting sqref="E45:E49">
    <cfRule type="cellIs" dxfId="195" priority="122" stopIfTrue="1" operator="equal">
      <formula>"v3"</formula>
    </cfRule>
    <cfRule type="cellIs" dxfId="194" priority="121" stopIfTrue="1" operator="equal">
      <formula>"v2"</formula>
    </cfRule>
    <cfRule type="cellIs" dxfId="193" priority="120" stopIfTrue="1" operator="equal">
      <formula>"v1"</formula>
    </cfRule>
  </conditionalFormatting>
  <conditionalFormatting sqref="E50:E51">
    <cfRule type="cellIs" dxfId="192" priority="117" stopIfTrue="1" operator="equal">
      <formula>"v1"</formula>
    </cfRule>
    <cfRule type="cellIs" dxfId="191" priority="118" stopIfTrue="1" operator="equal">
      <formula>"v2"</formula>
    </cfRule>
    <cfRule type="cellIs" dxfId="190" priority="119" stopIfTrue="1" operator="equal">
      <formula>"v3"</formula>
    </cfRule>
  </conditionalFormatting>
  <conditionalFormatting sqref="F6:H6">
    <cfRule type="expression" dxfId="189" priority="808" stopIfTrue="1">
      <formula>AND(#REF!&gt;0)</formula>
    </cfRule>
  </conditionalFormatting>
  <conditionalFormatting sqref="F7:H7">
    <cfRule type="expression" dxfId="188" priority="113" stopIfTrue="1">
      <formula>AND(#REF!&gt;0)</formula>
    </cfRule>
  </conditionalFormatting>
  <conditionalFormatting sqref="G19:G35">
    <cfRule type="cellIs" dxfId="187" priority="76" stopIfTrue="1" operator="equal">
      <formula>"Ei"</formula>
    </cfRule>
    <cfRule type="cellIs" dxfId="186" priority="75" stopIfTrue="1" operator="equal">
      <formula>"Osittain"</formula>
    </cfRule>
    <cfRule type="cellIs" dxfId="185" priority="74" stopIfTrue="1" operator="equal">
      <formula>"Kyllä"</formula>
    </cfRule>
  </conditionalFormatting>
  <conditionalFormatting sqref="G26">
    <cfRule type="cellIs" dxfId="184" priority="66" stopIfTrue="1" operator="equal">
      <formula>"Kyllä"</formula>
    </cfRule>
    <cfRule type="cellIs" dxfId="183" priority="67" stopIfTrue="1" operator="equal">
      <formula>"Osittain"</formula>
    </cfRule>
    <cfRule type="cellIs" dxfId="182" priority="68" stopIfTrue="1" operator="equal">
      <formula>"Ei"</formula>
    </cfRule>
  </conditionalFormatting>
  <conditionalFormatting sqref="G39:G51">
    <cfRule type="cellIs" dxfId="181" priority="291" stopIfTrue="1" operator="equal">
      <formula>"Kyllä"</formula>
    </cfRule>
    <cfRule type="cellIs" dxfId="180" priority="292" stopIfTrue="1" operator="equal">
      <formula>"Osittain"</formula>
    </cfRule>
    <cfRule type="cellIs" dxfId="179" priority="293" stopIfTrue="1" operator="equal">
      <formula>"Ei"</formula>
    </cfRule>
  </conditionalFormatting>
  <conditionalFormatting sqref="G42">
    <cfRule type="cellIs" dxfId="178" priority="240" stopIfTrue="1" operator="equal">
      <formula>"Osittain"</formula>
    </cfRule>
    <cfRule type="cellIs" dxfId="177" priority="241" stopIfTrue="1" operator="equal">
      <formula>"Ei"</formula>
    </cfRule>
    <cfRule type="cellIs" dxfId="176" priority="239" stopIfTrue="1" operator="equal">
      <formula>"Kyllä"</formula>
    </cfRule>
  </conditionalFormatting>
  <conditionalFormatting sqref="H19:H35">
    <cfRule type="expression" dxfId="175" priority="64">
      <formula>G19="Osittain"</formula>
    </cfRule>
  </conditionalFormatting>
  <conditionalFormatting sqref="H39:H51">
    <cfRule type="expression" dxfId="174" priority="234">
      <formula>G39="Osittain"</formula>
    </cfRule>
  </conditionalFormatting>
  <conditionalFormatting sqref="I19:I35">
    <cfRule type="expression" dxfId="173" priority="4" stopIfTrue="1">
      <formula>AND(N19=1)</formula>
    </cfRule>
  </conditionalFormatting>
  <conditionalFormatting sqref="I39:I51">
    <cfRule type="expression" dxfId="172" priority="238" stopIfTrue="1">
      <formula>AND(N39=1)</formula>
    </cfRule>
  </conditionalFormatting>
  <dataValidations disablePrompts="1" count="1">
    <dataValidation type="list" allowBlank="1" showErrorMessage="1" errorTitle="Vastaus ei ole sallittu" error="Valitse listasta" promptTitle="Valitse vastaus" prompt="- Kyllä_x000a_- Osittain_x000a_- Ei" sqref="G19:G35 G39:G51" xr:uid="{D94648DA-9FDD-4E58-AF89-20BA5A5FE579}">
      <formula1>IF(E19="V1",$M$3:$M$4,N$3:$N$5)</formula1>
    </dataValidation>
  </dataValidations>
  <pageMargins left="0.24" right="0.35" top="0.55000000000000004" bottom="0.47" header="0.23" footer="0.21"/>
  <pageSetup paperSize="9" scale="89" orientation="landscape" r:id="rId1"/>
  <headerFooter alignWithMargins="0">
    <oddHeader>&amp;C&amp;A&amp;RVaatimuslomake</oddHeader>
    <oddFooter>&amp;R&amp;P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59999389629810485"/>
    <outlinePr summaryBelow="0"/>
  </sheetPr>
  <dimension ref="A1:AA658"/>
  <sheetViews>
    <sheetView zoomScaleNormal="100" workbookViewId="0"/>
  </sheetViews>
  <sheetFormatPr defaultColWidth="9.109375" defaultRowHeight="14.4" x14ac:dyDescent="0.3"/>
  <cols>
    <col min="1" max="1" width="1.33203125" style="16" customWidth="1"/>
    <col min="2" max="2" width="1.6640625" style="16" customWidth="1"/>
    <col min="3" max="3" width="1.6640625" style="29" customWidth="1"/>
    <col min="4" max="4" width="6.33203125" style="16" customWidth="1"/>
    <col min="5" max="5" width="5.33203125" style="30" customWidth="1"/>
    <col min="6" max="6" width="56.33203125" style="16" customWidth="1"/>
    <col min="7" max="7" width="16.6640625" style="31" customWidth="1"/>
    <col min="8" max="8" width="57.33203125" style="33" customWidth="1"/>
    <col min="9" max="9" width="2" style="396" customWidth="1"/>
    <col min="10" max="10" width="47.109375" style="371" customWidth="1"/>
    <col min="11" max="14" width="9.109375" style="373" customWidth="1"/>
    <col min="15" max="15" width="8.6640625" style="162" customWidth="1"/>
    <col min="16" max="16" width="8.33203125" style="373" customWidth="1"/>
    <col min="17" max="22" width="9.109375" style="373" customWidth="1"/>
    <col min="23" max="23" width="52.6640625" style="375" customWidth="1"/>
    <col min="24" max="25" width="9.109375" style="373" customWidth="1"/>
    <col min="26" max="27" width="9.109375" style="37"/>
    <col min="28" max="16384" width="9.109375" style="16"/>
  </cols>
  <sheetData>
    <row r="1" spans="1:27" ht="11.25" customHeight="1" x14ac:dyDescent="0.3">
      <c r="A1" s="16">
        <v>6</v>
      </c>
      <c r="L1" s="374"/>
      <c r="M1" s="374"/>
    </row>
    <row r="2" spans="1:27" ht="28.5" customHeight="1" x14ac:dyDescent="0.25">
      <c r="B2" s="471" t="str">
        <f>Ohje!B2</f>
        <v>&lt;Järjestelmä X&gt;</v>
      </c>
      <c r="C2" s="471"/>
      <c r="D2" s="471"/>
      <c r="E2" s="471"/>
      <c r="F2" s="471"/>
      <c r="G2" s="471"/>
      <c r="H2" s="471"/>
      <c r="I2" s="471"/>
      <c r="J2" s="372" t="s">
        <v>22</v>
      </c>
      <c r="K2" s="377"/>
      <c r="L2" s="378" t="s">
        <v>23</v>
      </c>
      <c r="M2" s="378" t="s">
        <v>24</v>
      </c>
      <c r="O2" s="373" t="s">
        <v>23</v>
      </c>
      <c r="P2" s="373" t="s">
        <v>23</v>
      </c>
      <c r="Q2" s="373" t="s">
        <v>25</v>
      </c>
      <c r="R2" s="373" t="s">
        <v>25</v>
      </c>
      <c r="S2" s="373" t="s">
        <v>25</v>
      </c>
      <c r="T2" s="373" t="s">
        <v>26</v>
      </c>
      <c r="U2" s="373" t="s">
        <v>26</v>
      </c>
      <c r="V2" s="373" t="s">
        <v>26</v>
      </c>
      <c r="X2" s="37" t="s">
        <v>25</v>
      </c>
      <c r="Y2" s="37" t="s">
        <v>26</v>
      </c>
    </row>
    <row r="3" spans="1:27" ht="15.6" x14ac:dyDescent="0.3">
      <c r="B3" s="472" t="s">
        <v>473</v>
      </c>
      <c r="C3" s="472"/>
      <c r="D3" s="472"/>
      <c r="E3" s="472"/>
      <c r="F3" s="472"/>
      <c r="G3" s="472"/>
      <c r="H3" s="472"/>
      <c r="I3" s="472"/>
      <c r="K3" s="380"/>
      <c r="L3" s="381" t="s">
        <v>28</v>
      </c>
      <c r="M3" s="381" t="s">
        <v>28</v>
      </c>
      <c r="O3" s="373" t="s">
        <v>28</v>
      </c>
      <c r="P3" s="373" t="s">
        <v>3</v>
      </c>
      <c r="Q3" s="373" t="s">
        <v>28</v>
      </c>
      <c r="R3" s="373" t="s">
        <v>29</v>
      </c>
      <c r="S3" s="373" t="s">
        <v>3</v>
      </c>
      <c r="T3" s="373" t="s">
        <v>28</v>
      </c>
      <c r="U3" s="373" t="s">
        <v>29</v>
      </c>
      <c r="V3" s="373" t="s">
        <v>3</v>
      </c>
      <c r="X3" s="37" t="s">
        <v>30</v>
      </c>
      <c r="Y3" s="37" t="s">
        <v>30</v>
      </c>
    </row>
    <row r="4" spans="1:27" ht="15.6" x14ac:dyDescent="0.3">
      <c r="B4" s="102" t="s">
        <v>31</v>
      </c>
      <c r="C4" s="102"/>
      <c r="D4" s="34"/>
      <c r="E4" s="35"/>
      <c r="F4" s="321"/>
      <c r="G4" s="36"/>
      <c r="H4" s="103"/>
      <c r="I4" s="432"/>
      <c r="L4" s="381" t="s">
        <v>3</v>
      </c>
      <c r="M4" s="381" t="s">
        <v>29</v>
      </c>
    </row>
    <row r="5" spans="1:27" ht="33.75" customHeight="1" x14ac:dyDescent="0.25">
      <c r="F5" s="473" t="s">
        <v>474</v>
      </c>
      <c r="G5" s="473"/>
      <c r="H5" s="473"/>
      <c r="I5" s="37"/>
      <c r="L5" s="381"/>
      <c r="M5" s="381" t="s">
        <v>3</v>
      </c>
    </row>
    <row r="6" spans="1:27" ht="24" customHeight="1" x14ac:dyDescent="0.25">
      <c r="D6" s="38"/>
      <c r="F6" s="474" t="str">
        <f>IF(K6&gt;0,CONCATENATE("Ette ole vielä vastanneet ",K6," vaatimukseen, täydentäkää vastauksianne sarakkeeseen G."),"")</f>
        <v>Ette ole vielä vastanneet 33 vaatimukseen, täydentäkää vastauksianne sarakkeeseen G.</v>
      </c>
      <c r="G6" s="474"/>
      <c r="H6" s="474"/>
      <c r="I6" s="37"/>
      <c r="K6" s="373">
        <f>SUM(K12:K510)</f>
        <v>33</v>
      </c>
      <c r="L6" s="373">
        <f>SUM(L12:L86)</f>
        <v>0</v>
      </c>
    </row>
    <row r="7" spans="1:27" s="23" customFormat="1" ht="33.75" customHeight="1" x14ac:dyDescent="0.3">
      <c r="B7" s="35"/>
      <c r="C7" s="39"/>
      <c r="E7" s="30"/>
      <c r="F7" s="475" t="str">
        <f>IF(L7&gt;0,CONCATENATE("Olette vastanneet Ei ",L7," pakolliseen vaatimukseen, hankintalain mukaan tarjouksenne joudutaan lähes varmasti hylkäämään"),"")</f>
        <v/>
      </c>
      <c r="G7" s="475"/>
      <c r="H7" s="475"/>
      <c r="I7" s="432"/>
      <c r="J7" s="371"/>
      <c r="K7" s="373"/>
      <c r="L7" s="373">
        <f>SUM(L12:L510)</f>
        <v>0</v>
      </c>
      <c r="M7" s="373"/>
      <c r="N7" s="373"/>
      <c r="O7" s="162"/>
      <c r="P7" s="373"/>
      <c r="Q7" s="373"/>
      <c r="R7" s="373"/>
      <c r="S7" s="373"/>
      <c r="T7" s="373"/>
      <c r="U7" s="373"/>
      <c r="V7" s="373"/>
      <c r="W7" s="375"/>
      <c r="X7" s="373"/>
      <c r="Y7" s="373"/>
      <c r="Z7" s="373"/>
      <c r="AA7" s="373"/>
    </row>
    <row r="8" spans="1:27" ht="15.6" x14ac:dyDescent="0.3">
      <c r="B8" s="35" t="s">
        <v>34</v>
      </c>
      <c r="F8" s="321"/>
      <c r="G8" s="36"/>
      <c r="H8" s="21"/>
      <c r="I8" s="432"/>
    </row>
    <row r="9" spans="1:27" ht="81.75" customHeight="1" x14ac:dyDescent="0.25">
      <c r="F9" s="481" t="s">
        <v>475</v>
      </c>
      <c r="G9" s="492"/>
      <c r="H9" s="492"/>
      <c r="I9" s="37"/>
    </row>
    <row r="10" spans="1:27" ht="15.6" x14ac:dyDescent="0.3">
      <c r="B10" s="35" t="s">
        <v>476</v>
      </c>
      <c r="F10" s="321"/>
      <c r="G10" s="46"/>
      <c r="H10" s="21"/>
      <c r="I10" s="432"/>
    </row>
    <row r="11" spans="1:27" ht="27.75" customHeight="1" x14ac:dyDescent="0.25">
      <c r="F11" s="478" t="s">
        <v>477</v>
      </c>
      <c r="G11" s="478"/>
      <c r="H11" s="478"/>
      <c r="I11" s="37"/>
    </row>
    <row r="12" spans="1:27" customFormat="1" ht="25.5" customHeight="1" x14ac:dyDescent="0.25">
      <c r="C12" s="14" t="s">
        <v>38</v>
      </c>
      <c r="D12" s="13"/>
      <c r="E12" s="6"/>
      <c r="F12" s="329"/>
      <c r="G12" s="49"/>
      <c r="H12" s="3"/>
      <c r="I12" s="347"/>
      <c r="J12" s="438"/>
      <c r="K12" s="382"/>
      <c r="L12" s="383"/>
      <c r="M12" s="383"/>
      <c r="N12" s="373"/>
      <c r="O12" s="383"/>
      <c r="P12" s="383"/>
      <c r="Q12" s="130"/>
      <c r="R12" s="130"/>
      <c r="S12" s="384"/>
      <c r="T12" s="130"/>
      <c r="U12" s="130"/>
      <c r="V12" s="130"/>
      <c r="W12" s="385"/>
      <c r="X12" s="130"/>
      <c r="Y12" s="130"/>
      <c r="Z12" s="347"/>
      <c r="AA12" s="347"/>
    </row>
    <row r="13" spans="1:27" thickBot="1" x14ac:dyDescent="0.3">
      <c r="F13" s="104" t="s">
        <v>39</v>
      </c>
      <c r="G13" s="105"/>
      <c r="H13" s="104"/>
      <c r="I13" s="37"/>
      <c r="K13" s="387"/>
      <c r="L13" s="387"/>
      <c r="M13" s="387"/>
      <c r="O13" s="387"/>
      <c r="P13" s="387"/>
      <c r="Q13" s="374"/>
      <c r="R13" s="374"/>
      <c r="S13" s="374"/>
      <c r="T13" s="374"/>
      <c r="U13" s="374"/>
      <c r="V13" s="93"/>
    </row>
    <row r="14" spans="1:27" ht="63.75" customHeight="1" thickBot="1" x14ac:dyDescent="0.3">
      <c r="D14" s="107" t="str">
        <f>CONCATENATE($A$1,".",M14)</f>
        <v>6.1</v>
      </c>
      <c r="E14" s="154" t="s">
        <v>40</v>
      </c>
      <c r="F14" s="155" t="s">
        <v>478</v>
      </c>
      <c r="G14" s="49"/>
      <c r="H14" s="3"/>
      <c r="I14" s="37"/>
      <c r="J14" s="438"/>
      <c r="K14" s="163"/>
      <c r="L14" s="163"/>
      <c r="M14" s="391">
        <v>1</v>
      </c>
      <c r="N14" s="374"/>
    </row>
    <row r="15" spans="1:27" ht="13.8" x14ac:dyDescent="0.25">
      <c r="F15" s="321"/>
      <c r="H15" s="103"/>
      <c r="I15" s="37"/>
      <c r="J15" s="438"/>
      <c r="M15" s="391"/>
    </row>
    <row r="16" spans="1:27" ht="15.6" x14ac:dyDescent="0.25">
      <c r="B16" s="35"/>
      <c r="C16" s="35" t="s">
        <v>479</v>
      </c>
      <c r="D16" s="106"/>
      <c r="F16" s="321"/>
      <c r="G16" s="46"/>
      <c r="H16" s="103"/>
      <c r="I16" s="399"/>
      <c r="J16" s="438"/>
      <c r="L16" s="373">
        <f t="shared" ref="L16" si="0">IF(OR(AND(E16="V1",G16="Ei"),(AND(E16="V1",G16="Osittain"))),1,0)</f>
        <v>0</v>
      </c>
      <c r="O16" s="373"/>
    </row>
    <row r="17" spans="4:25" ht="193.2" customHeight="1" x14ac:dyDescent="0.25">
      <c r="D17" s="106"/>
      <c r="F17" s="478" t="s">
        <v>480</v>
      </c>
      <c r="G17" s="483"/>
      <c r="H17" s="483"/>
      <c r="I17" s="433"/>
      <c r="J17" s="438"/>
    </row>
    <row r="18" spans="4:25" ht="13.8" x14ac:dyDescent="0.25">
      <c r="F18" s="104" t="s">
        <v>44</v>
      </c>
      <c r="G18" s="105" t="s">
        <v>45</v>
      </c>
      <c r="H18" s="108"/>
      <c r="I18" s="37"/>
      <c r="J18" s="438"/>
      <c r="M18" s="391"/>
    </row>
    <row r="19" spans="4:25" ht="66" x14ac:dyDescent="0.3">
      <c r="D19" s="107" t="str">
        <f t="shared" ref="D19:D20" ca="1" si="1">CONCATENATE($A$1,".",M19)</f>
        <v>6.2</v>
      </c>
      <c r="E19" s="301" t="s">
        <v>23</v>
      </c>
      <c r="F19" s="227" t="s">
        <v>481</v>
      </c>
      <c r="G19" s="225"/>
      <c r="H19" s="93" t="s">
        <v>47</v>
      </c>
      <c r="I19" s="432"/>
      <c r="J19" s="438"/>
      <c r="K19" s="373">
        <f t="shared" ref="K19:K20" si="2">IF(AND(OR(E19="V1",E19="V2",E19="V3"),G19=""),1,0)</f>
        <v>1</v>
      </c>
      <c r="L19" s="373">
        <f t="shared" ref="L19:L20" si="3">IF(OR(AND(E19="V1",G19="Ei"),(AND(E19="V1",G19="Osittain"))),1,0)</f>
        <v>0</v>
      </c>
      <c r="M19" s="391">
        <f ca="1">MAX(M$13:OFFSET(M19,-1,0))+1</f>
        <v>2</v>
      </c>
      <c r="O19" s="373">
        <f t="shared" ref="O19:V26" si="4">IF(AND($E19=O$2,$G19=O$3),1,0)</f>
        <v>0</v>
      </c>
      <c r="P19" s="373">
        <f t="shared" si="4"/>
        <v>0</v>
      </c>
      <c r="Q19" s="373">
        <f t="shared" si="4"/>
        <v>0</v>
      </c>
      <c r="R19" s="373">
        <f t="shared" si="4"/>
        <v>0</v>
      </c>
      <c r="S19" s="373">
        <f t="shared" si="4"/>
        <v>0</v>
      </c>
      <c r="T19" s="373">
        <f t="shared" si="4"/>
        <v>0</v>
      </c>
      <c r="U19" s="373">
        <f t="shared" si="4"/>
        <v>0</v>
      </c>
      <c r="V19" s="373">
        <f t="shared" si="4"/>
        <v>0</v>
      </c>
      <c r="X19" s="373">
        <f t="shared" ref="X19" si="5">IF(E19="V2",1,0)</f>
        <v>0</v>
      </c>
      <c r="Y19" s="373">
        <f t="shared" ref="Y19" si="6">IF(E19="V3",1,0)</f>
        <v>0</v>
      </c>
    </row>
    <row r="20" spans="4:25" ht="237.6" x14ac:dyDescent="0.3">
      <c r="D20" s="107" t="str">
        <f t="shared" ca="1" si="1"/>
        <v>6.3</v>
      </c>
      <c r="E20" s="301" t="s">
        <v>23</v>
      </c>
      <c r="F20" s="227" t="s">
        <v>482</v>
      </c>
      <c r="G20" s="225"/>
      <c r="H20" s="93" t="s">
        <v>47</v>
      </c>
      <c r="I20" s="432"/>
      <c r="J20" s="438"/>
      <c r="K20" s="373">
        <f t="shared" si="2"/>
        <v>1</v>
      </c>
      <c r="L20" s="373">
        <f t="shared" si="3"/>
        <v>0</v>
      </c>
      <c r="M20" s="391">
        <f ca="1">MAX(M$13:OFFSET(M20,-1,0))+1</f>
        <v>3</v>
      </c>
      <c r="O20" s="373">
        <f t="shared" si="4"/>
        <v>0</v>
      </c>
      <c r="P20" s="373">
        <f t="shared" si="4"/>
        <v>0</v>
      </c>
      <c r="Q20" s="373">
        <f t="shared" si="4"/>
        <v>0</v>
      </c>
      <c r="R20" s="373">
        <f t="shared" si="4"/>
        <v>0</v>
      </c>
      <c r="S20" s="373">
        <f t="shared" si="4"/>
        <v>0</v>
      </c>
      <c r="T20" s="373">
        <f t="shared" si="4"/>
        <v>0</v>
      </c>
      <c r="U20" s="373">
        <f t="shared" si="4"/>
        <v>0</v>
      </c>
      <c r="V20" s="373">
        <f t="shared" si="4"/>
        <v>0</v>
      </c>
      <c r="X20" s="373">
        <f t="shared" ref="X20:X26" si="7">IF(E20="V2",1,0)</f>
        <v>0</v>
      </c>
      <c r="Y20" s="373">
        <f t="shared" ref="Y20:Y26" si="8">IF(E20="V3",1,0)</f>
        <v>0</v>
      </c>
    </row>
    <row r="21" spans="4:25" ht="118.8" x14ac:dyDescent="0.3">
      <c r="D21" s="107" t="str">
        <f t="shared" ref="D21:D69" ca="1" si="9">CONCATENATE($A$1,".",M21)</f>
        <v>6.4</v>
      </c>
      <c r="E21" s="301" t="s">
        <v>23</v>
      </c>
      <c r="F21" s="227" t="s">
        <v>483</v>
      </c>
      <c r="G21" s="225"/>
      <c r="H21" s="93" t="s">
        <v>47</v>
      </c>
      <c r="I21" s="432"/>
      <c r="J21" s="438"/>
      <c r="K21" s="373">
        <f t="shared" ref="K21:K69" si="10">IF(AND(OR(E21="V1",E21="V2",E21="V3"),G21=""),1,0)</f>
        <v>1</v>
      </c>
      <c r="L21" s="373">
        <f t="shared" ref="L21:L69" si="11">IF(OR(AND(E21="V1",G21="Ei"),(AND(E21="V1",G21="Osittain"))),1,0)</f>
        <v>0</v>
      </c>
      <c r="M21" s="391">
        <f ca="1">MAX(M$13:OFFSET(M21,-1,0))+1</f>
        <v>4</v>
      </c>
      <c r="O21" s="373">
        <f t="shared" si="4"/>
        <v>0</v>
      </c>
      <c r="P21" s="373">
        <f t="shared" si="4"/>
        <v>0</v>
      </c>
      <c r="Q21" s="373">
        <f t="shared" si="4"/>
        <v>0</v>
      </c>
      <c r="R21" s="373">
        <f t="shared" si="4"/>
        <v>0</v>
      </c>
      <c r="S21" s="373">
        <f t="shared" si="4"/>
        <v>0</v>
      </c>
      <c r="T21" s="373">
        <f t="shared" si="4"/>
        <v>0</v>
      </c>
      <c r="U21" s="373">
        <f t="shared" si="4"/>
        <v>0</v>
      </c>
      <c r="V21" s="373">
        <f t="shared" si="4"/>
        <v>0</v>
      </c>
      <c r="X21" s="373">
        <f t="shared" si="7"/>
        <v>0</v>
      </c>
      <c r="Y21" s="373">
        <f t="shared" si="8"/>
        <v>0</v>
      </c>
    </row>
    <row r="22" spans="4:25" ht="118.8" x14ac:dyDescent="0.3">
      <c r="D22" s="107" t="str">
        <f t="shared" ca="1" si="9"/>
        <v>6.5</v>
      </c>
      <c r="E22" s="301" t="s">
        <v>23</v>
      </c>
      <c r="F22" s="310" t="s">
        <v>484</v>
      </c>
      <c r="G22" s="225"/>
      <c r="H22" s="93" t="s">
        <v>47</v>
      </c>
      <c r="I22" s="432"/>
      <c r="J22" s="438"/>
      <c r="K22" s="373">
        <f t="shared" si="10"/>
        <v>1</v>
      </c>
      <c r="L22" s="373">
        <f t="shared" si="11"/>
        <v>0</v>
      </c>
      <c r="M22" s="391">
        <f ca="1">MAX(M$13:OFFSET(M22,-1,0))+1</f>
        <v>5</v>
      </c>
      <c r="O22" s="373">
        <f t="shared" si="4"/>
        <v>0</v>
      </c>
      <c r="P22" s="373">
        <f t="shared" si="4"/>
        <v>0</v>
      </c>
      <c r="Q22" s="373">
        <f t="shared" si="4"/>
        <v>0</v>
      </c>
      <c r="R22" s="373">
        <f t="shared" si="4"/>
        <v>0</v>
      </c>
      <c r="S22" s="373">
        <f t="shared" si="4"/>
        <v>0</v>
      </c>
      <c r="T22" s="373">
        <f t="shared" si="4"/>
        <v>0</v>
      </c>
      <c r="U22" s="373">
        <f t="shared" si="4"/>
        <v>0</v>
      </c>
      <c r="V22" s="373">
        <f t="shared" si="4"/>
        <v>0</v>
      </c>
      <c r="X22" s="373">
        <f t="shared" si="7"/>
        <v>0</v>
      </c>
      <c r="Y22" s="373">
        <f t="shared" si="8"/>
        <v>0</v>
      </c>
    </row>
    <row r="23" spans="4:25" ht="87.75" customHeight="1" x14ac:dyDescent="0.3">
      <c r="D23" s="107" t="str">
        <f t="shared" ref="D23:D25" ca="1" si="12">CONCATENATE($A$1,".",M23)</f>
        <v>6.6</v>
      </c>
      <c r="E23" s="301" t="s">
        <v>23</v>
      </c>
      <c r="F23" s="227" t="s">
        <v>485</v>
      </c>
      <c r="G23" s="225"/>
      <c r="H23" s="93" t="s">
        <v>47</v>
      </c>
      <c r="I23" s="432"/>
      <c r="J23" s="438"/>
      <c r="K23" s="373">
        <f t="shared" ref="K23:K25" si="13">IF(AND(OR(E23="V1",E23="V2",E23="V3"),G23=""),1,0)</f>
        <v>1</v>
      </c>
      <c r="L23" s="373">
        <f t="shared" ref="L23:L25" si="14">IF(OR(AND(E23="V1",G23="Ei"),(AND(E23="V1",G23="Osittain"))),1,0)</f>
        <v>0</v>
      </c>
      <c r="M23" s="391">
        <f ca="1">MAX(M$13:OFFSET(M23,-1,0))+1</f>
        <v>6</v>
      </c>
      <c r="O23" s="373">
        <f t="shared" si="4"/>
        <v>0</v>
      </c>
      <c r="P23" s="373">
        <f t="shared" si="4"/>
        <v>0</v>
      </c>
      <c r="Q23" s="373">
        <f t="shared" si="4"/>
        <v>0</v>
      </c>
      <c r="R23" s="373">
        <f t="shared" si="4"/>
        <v>0</v>
      </c>
      <c r="S23" s="373">
        <f t="shared" si="4"/>
        <v>0</v>
      </c>
      <c r="T23" s="373">
        <f t="shared" si="4"/>
        <v>0</v>
      </c>
      <c r="U23" s="373">
        <f t="shared" si="4"/>
        <v>0</v>
      </c>
      <c r="V23" s="373">
        <f t="shared" si="4"/>
        <v>0</v>
      </c>
      <c r="X23" s="373">
        <f t="shared" si="7"/>
        <v>0</v>
      </c>
      <c r="Y23" s="373">
        <f t="shared" si="8"/>
        <v>0</v>
      </c>
    </row>
    <row r="24" spans="4:25" ht="105.6" x14ac:dyDescent="0.3">
      <c r="D24" s="107" t="str">
        <f t="shared" ca="1" si="12"/>
        <v>6.7</v>
      </c>
      <c r="E24" s="301" t="s">
        <v>23</v>
      </c>
      <c r="F24" s="227" t="s">
        <v>486</v>
      </c>
      <c r="G24" s="225"/>
      <c r="H24" s="93" t="s">
        <v>47</v>
      </c>
      <c r="I24" s="432"/>
      <c r="K24" s="373">
        <f t="shared" si="13"/>
        <v>1</v>
      </c>
      <c r="L24" s="373">
        <f t="shared" si="14"/>
        <v>0</v>
      </c>
      <c r="M24" s="391">
        <f ca="1">MAX(M$13:OFFSET(M24,-1,0))+1</f>
        <v>7</v>
      </c>
      <c r="O24" s="373">
        <f t="shared" si="4"/>
        <v>0</v>
      </c>
      <c r="P24" s="373">
        <f t="shared" si="4"/>
        <v>0</v>
      </c>
      <c r="Q24" s="373">
        <f t="shared" si="4"/>
        <v>0</v>
      </c>
      <c r="R24" s="373">
        <f t="shared" si="4"/>
        <v>0</v>
      </c>
      <c r="S24" s="373">
        <f t="shared" si="4"/>
        <v>0</v>
      </c>
      <c r="T24" s="373">
        <f t="shared" si="4"/>
        <v>0</v>
      </c>
      <c r="U24" s="373">
        <f t="shared" si="4"/>
        <v>0</v>
      </c>
      <c r="V24" s="373">
        <f t="shared" si="4"/>
        <v>0</v>
      </c>
      <c r="X24" s="373">
        <f t="shared" si="7"/>
        <v>0</v>
      </c>
      <c r="Y24" s="373">
        <f t="shared" si="8"/>
        <v>0</v>
      </c>
    </row>
    <row r="25" spans="4:25" ht="79.2" x14ac:dyDescent="0.3">
      <c r="D25" s="107" t="str">
        <f t="shared" ca="1" si="12"/>
        <v>6.8</v>
      </c>
      <c r="E25" s="301" t="s">
        <v>23</v>
      </c>
      <c r="F25" s="227" t="s">
        <v>487</v>
      </c>
      <c r="G25" s="225"/>
      <c r="H25" s="93" t="s">
        <v>47</v>
      </c>
      <c r="I25" s="432"/>
      <c r="K25" s="373">
        <f t="shared" si="13"/>
        <v>1</v>
      </c>
      <c r="L25" s="373">
        <f t="shared" si="14"/>
        <v>0</v>
      </c>
      <c r="M25" s="391">
        <f ca="1">MAX(M$13:OFFSET(M25,-1,0))+1</f>
        <v>8</v>
      </c>
      <c r="O25" s="373">
        <f t="shared" si="4"/>
        <v>0</v>
      </c>
      <c r="P25" s="373">
        <f t="shared" si="4"/>
        <v>0</v>
      </c>
      <c r="Q25" s="373">
        <f t="shared" si="4"/>
        <v>0</v>
      </c>
      <c r="R25" s="373">
        <f t="shared" si="4"/>
        <v>0</v>
      </c>
      <c r="S25" s="373">
        <f t="shared" si="4"/>
        <v>0</v>
      </c>
      <c r="T25" s="373">
        <f t="shared" si="4"/>
        <v>0</v>
      </c>
      <c r="U25" s="373">
        <f t="shared" si="4"/>
        <v>0</v>
      </c>
      <c r="V25" s="373">
        <f t="shared" si="4"/>
        <v>0</v>
      </c>
      <c r="X25" s="373">
        <f t="shared" si="7"/>
        <v>0</v>
      </c>
      <c r="Y25" s="373">
        <f t="shared" si="8"/>
        <v>0</v>
      </c>
    </row>
    <row r="26" spans="4:25" ht="52.8" x14ac:dyDescent="0.3">
      <c r="D26" s="107" t="str">
        <f t="shared" ref="D26" ca="1" si="15">CONCATENATE($A$1,".",M26)</f>
        <v>6.9</v>
      </c>
      <c r="E26" s="301" t="s">
        <v>23</v>
      </c>
      <c r="F26" s="304" t="s">
        <v>488</v>
      </c>
      <c r="G26" s="225"/>
      <c r="H26" s="93" t="s">
        <v>47</v>
      </c>
      <c r="I26" s="432"/>
      <c r="K26" s="373">
        <f t="shared" ref="K26" si="16">IF(AND(OR(E26="V1",E26="V2",E26="V3"),G26=""),1,0)</f>
        <v>1</v>
      </c>
      <c r="L26" s="373">
        <f t="shared" ref="L26" si="17">IF(OR(AND(E26="V1",G26="Ei"),(AND(E26="V1",G26="Osittain"))),1,0)</f>
        <v>0</v>
      </c>
      <c r="M26" s="391">
        <f ca="1">MAX(M$13:OFFSET(M26,-1,0))+1</f>
        <v>9</v>
      </c>
      <c r="O26" s="373">
        <f t="shared" si="4"/>
        <v>0</v>
      </c>
      <c r="P26" s="373">
        <f t="shared" si="4"/>
        <v>0</v>
      </c>
      <c r="Q26" s="373">
        <f t="shared" si="4"/>
        <v>0</v>
      </c>
      <c r="R26" s="373">
        <f t="shared" si="4"/>
        <v>0</v>
      </c>
      <c r="S26" s="373">
        <f t="shared" si="4"/>
        <v>0</v>
      </c>
      <c r="T26" s="373">
        <f t="shared" si="4"/>
        <v>0</v>
      </c>
      <c r="U26" s="373">
        <f t="shared" si="4"/>
        <v>0</v>
      </c>
      <c r="V26" s="373">
        <f t="shared" si="4"/>
        <v>0</v>
      </c>
      <c r="X26" s="373">
        <f t="shared" si="7"/>
        <v>0</v>
      </c>
      <c r="Y26" s="373">
        <f t="shared" si="8"/>
        <v>0</v>
      </c>
    </row>
    <row r="27" spans="4:25" ht="52.8" x14ac:dyDescent="0.3">
      <c r="D27" s="107" t="str">
        <f ca="1">CONCATENATE($A$1,".",M27)</f>
        <v>6.10</v>
      </c>
      <c r="E27" s="301" t="s">
        <v>23</v>
      </c>
      <c r="F27" s="308" t="s">
        <v>489</v>
      </c>
      <c r="G27" s="225"/>
      <c r="H27" s="93" t="s">
        <v>47</v>
      </c>
      <c r="I27" s="432"/>
      <c r="K27" s="373">
        <f>IF(AND(OR(E27="V1",E27="V2",E27="V3"),G27=""),1,0)</f>
        <v>1</v>
      </c>
      <c r="L27" s="373">
        <f>IF(OR(AND(E27="V1",G27="Ei"),(AND(E27="V1",G27="Osittain"))),1,0)</f>
        <v>0</v>
      </c>
      <c r="M27" s="391">
        <f ca="1">MAX(M$13:OFFSET(M27,-1,0))+1</f>
        <v>10</v>
      </c>
      <c r="O27" s="373">
        <f t="shared" ref="O27:V28" si="18">IF(AND($E27=O$2,$G27=O$3),1,0)</f>
        <v>0</v>
      </c>
      <c r="P27" s="373">
        <f t="shared" si="18"/>
        <v>0</v>
      </c>
      <c r="Q27" s="373">
        <f t="shared" si="18"/>
        <v>0</v>
      </c>
      <c r="R27" s="373">
        <f t="shared" si="18"/>
        <v>0</v>
      </c>
      <c r="S27" s="373">
        <f t="shared" si="18"/>
        <v>0</v>
      </c>
      <c r="T27" s="373">
        <f t="shared" si="18"/>
        <v>0</v>
      </c>
      <c r="U27" s="373">
        <f t="shared" si="18"/>
        <v>0</v>
      </c>
      <c r="V27" s="373">
        <f t="shared" si="18"/>
        <v>0</v>
      </c>
      <c r="X27" s="373">
        <f>IF(E27="V2",1,0)</f>
        <v>0</v>
      </c>
      <c r="Y27" s="373">
        <f>IF(E27="V3",1,0)</f>
        <v>0</v>
      </c>
    </row>
    <row r="28" spans="4:25" ht="66" x14ac:dyDescent="0.3">
      <c r="D28" s="107" t="str">
        <f ca="1">CONCATENATE($A$1,".",M28)</f>
        <v>6.11</v>
      </c>
      <c r="E28" s="301" t="s">
        <v>23</v>
      </c>
      <c r="F28" s="227" t="s">
        <v>490</v>
      </c>
      <c r="G28" s="225"/>
      <c r="H28" s="93" t="s">
        <v>47</v>
      </c>
      <c r="I28" s="432"/>
      <c r="K28" s="373">
        <f>IF(AND(OR(E28="V1",E28="V2",E28="V3"),G28=""),1,0)</f>
        <v>1</v>
      </c>
      <c r="L28" s="373">
        <f>IF(OR(AND(E28="V1",G28="Ei"),(AND(E28="V1",G28="Osittain"))),1,0)</f>
        <v>0</v>
      </c>
      <c r="M28" s="391">
        <f ca="1">MAX(M$13:OFFSET(M28,-1,0))+1</f>
        <v>11</v>
      </c>
      <c r="O28" s="373">
        <f t="shared" si="18"/>
        <v>0</v>
      </c>
      <c r="P28" s="373">
        <f t="shared" si="18"/>
        <v>0</v>
      </c>
      <c r="Q28" s="373">
        <f t="shared" si="18"/>
        <v>0</v>
      </c>
      <c r="R28" s="373">
        <f t="shared" si="18"/>
        <v>0</v>
      </c>
      <c r="S28" s="373">
        <f t="shared" si="18"/>
        <v>0</v>
      </c>
      <c r="T28" s="373">
        <f t="shared" si="18"/>
        <v>0</v>
      </c>
      <c r="U28" s="373">
        <f t="shared" si="18"/>
        <v>0</v>
      </c>
      <c r="V28" s="373">
        <f t="shared" si="18"/>
        <v>0</v>
      </c>
      <c r="X28" s="373">
        <f>IF(E28="V2",1,0)</f>
        <v>0</v>
      </c>
      <c r="Y28" s="373">
        <f>IF(E28="V3",1,0)</f>
        <v>0</v>
      </c>
    </row>
    <row r="29" spans="4:25" x14ac:dyDescent="0.3">
      <c r="D29" s="107"/>
      <c r="E29" s="129" t="s">
        <v>491</v>
      </c>
      <c r="F29" s="93"/>
      <c r="G29" s="93"/>
      <c r="H29" s="93"/>
      <c r="I29" s="432"/>
      <c r="M29" s="391"/>
    </row>
    <row r="30" spans="4:25" ht="52.8" x14ac:dyDescent="0.3">
      <c r="D30" s="107" t="str">
        <f t="shared" ref="D30:D52" ca="1" si="19">CONCATENATE($A$1,".",M30)</f>
        <v>6.12</v>
      </c>
      <c r="E30" s="301" t="s">
        <v>23</v>
      </c>
      <c r="F30" s="227" t="s">
        <v>492</v>
      </c>
      <c r="G30" s="225"/>
      <c r="H30" s="93" t="s">
        <v>47</v>
      </c>
      <c r="I30" s="432"/>
      <c r="K30" s="373">
        <f t="shared" ref="K30:K52" si="20">IF(AND(OR(E30="V1",E30="V2",E30="V3"),G30=""),1,0)</f>
        <v>1</v>
      </c>
      <c r="L30" s="373">
        <f t="shared" ref="L30:L52" si="21">IF(OR(AND(E30="V1",G30="Ei"),(AND(E30="V1",G30="Osittain"))),1,0)</f>
        <v>0</v>
      </c>
      <c r="M30" s="391">
        <f ca="1">MAX(M$13:OFFSET(M30,-1,0))+1</f>
        <v>12</v>
      </c>
      <c r="O30" s="373">
        <f t="shared" ref="O30:V37" si="22">IF(AND($E30=O$2,$G30=O$3),1,0)</f>
        <v>0</v>
      </c>
      <c r="P30" s="373">
        <f t="shared" si="22"/>
        <v>0</v>
      </c>
      <c r="Q30" s="373">
        <f t="shared" si="22"/>
        <v>0</v>
      </c>
      <c r="R30" s="373">
        <f t="shared" si="22"/>
        <v>0</v>
      </c>
      <c r="S30" s="373">
        <f t="shared" si="22"/>
        <v>0</v>
      </c>
      <c r="T30" s="373">
        <f t="shared" si="22"/>
        <v>0</v>
      </c>
      <c r="U30" s="373">
        <f t="shared" si="22"/>
        <v>0</v>
      </c>
      <c r="V30" s="373">
        <f t="shared" si="22"/>
        <v>0</v>
      </c>
      <c r="X30" s="373">
        <f t="shared" ref="X30:X37" si="23">IF(E30="V2",1,0)</f>
        <v>0</v>
      </c>
      <c r="Y30" s="373">
        <f t="shared" ref="Y30:Y37" si="24">IF(E30="V3",1,0)</f>
        <v>0</v>
      </c>
    </row>
    <row r="31" spans="4:25" ht="92.4" x14ac:dyDescent="0.3">
      <c r="D31" s="107" t="str">
        <f t="shared" ca="1" si="19"/>
        <v>6.13</v>
      </c>
      <c r="E31" s="301" t="s">
        <v>23</v>
      </c>
      <c r="F31" s="298" t="s">
        <v>493</v>
      </c>
      <c r="G31" s="225"/>
      <c r="H31" s="93" t="s">
        <v>47</v>
      </c>
      <c r="I31" s="432"/>
      <c r="K31" s="373">
        <f t="shared" si="20"/>
        <v>1</v>
      </c>
      <c r="L31" s="373">
        <f t="shared" si="21"/>
        <v>0</v>
      </c>
      <c r="M31" s="391">
        <f ca="1">MAX(M$13:OFFSET(M31,-1,0))+1</f>
        <v>13</v>
      </c>
      <c r="O31" s="373">
        <f t="shared" si="22"/>
        <v>0</v>
      </c>
      <c r="P31" s="373">
        <f t="shared" si="22"/>
        <v>0</v>
      </c>
      <c r="Q31" s="373">
        <f t="shared" si="22"/>
        <v>0</v>
      </c>
      <c r="R31" s="373">
        <f t="shared" si="22"/>
        <v>0</v>
      </c>
      <c r="S31" s="373">
        <f t="shared" si="22"/>
        <v>0</v>
      </c>
      <c r="T31" s="373">
        <f t="shared" si="22"/>
        <v>0</v>
      </c>
      <c r="U31" s="373">
        <f t="shared" si="22"/>
        <v>0</v>
      </c>
      <c r="V31" s="373">
        <f t="shared" si="22"/>
        <v>0</v>
      </c>
      <c r="X31" s="373">
        <f t="shared" si="23"/>
        <v>0</v>
      </c>
      <c r="Y31" s="373">
        <f t="shared" si="24"/>
        <v>0</v>
      </c>
    </row>
    <row r="32" spans="4:25" ht="79.2" x14ac:dyDescent="0.3">
      <c r="D32" s="107" t="str">
        <f t="shared" ca="1" si="19"/>
        <v>6.14</v>
      </c>
      <c r="E32" s="301" t="s">
        <v>23</v>
      </c>
      <c r="F32" s="298" t="s">
        <v>494</v>
      </c>
      <c r="G32" s="225"/>
      <c r="H32" s="93" t="s">
        <v>47</v>
      </c>
      <c r="I32" s="432"/>
      <c r="K32" s="373">
        <f t="shared" si="20"/>
        <v>1</v>
      </c>
      <c r="L32" s="373">
        <f t="shared" si="21"/>
        <v>0</v>
      </c>
      <c r="M32" s="391">
        <f ca="1">MAX(M$13:OFFSET(M32,-1,0))+1</f>
        <v>14</v>
      </c>
      <c r="O32" s="373">
        <f t="shared" si="22"/>
        <v>0</v>
      </c>
      <c r="P32" s="373">
        <f t="shared" si="22"/>
        <v>0</v>
      </c>
      <c r="Q32" s="373">
        <f t="shared" si="22"/>
        <v>0</v>
      </c>
      <c r="R32" s="373">
        <f t="shared" si="22"/>
        <v>0</v>
      </c>
      <c r="S32" s="373">
        <f t="shared" si="22"/>
        <v>0</v>
      </c>
      <c r="T32" s="373">
        <f t="shared" si="22"/>
        <v>0</v>
      </c>
      <c r="U32" s="373">
        <f t="shared" si="22"/>
        <v>0</v>
      </c>
      <c r="V32" s="373">
        <f t="shared" si="22"/>
        <v>0</v>
      </c>
      <c r="X32" s="373">
        <f t="shared" si="23"/>
        <v>0</v>
      </c>
      <c r="Y32" s="373">
        <f t="shared" si="24"/>
        <v>0</v>
      </c>
    </row>
    <row r="33" spans="2:25" ht="171.6" x14ac:dyDescent="0.3">
      <c r="D33" s="107" t="str">
        <f t="shared" ca="1" si="19"/>
        <v>6.15</v>
      </c>
      <c r="E33" s="301" t="s">
        <v>23</v>
      </c>
      <c r="F33" s="298" t="s">
        <v>495</v>
      </c>
      <c r="G33" s="225"/>
      <c r="H33" s="93" t="s">
        <v>47</v>
      </c>
      <c r="I33" s="432"/>
      <c r="K33" s="373">
        <f t="shared" si="20"/>
        <v>1</v>
      </c>
      <c r="L33" s="373">
        <f t="shared" si="21"/>
        <v>0</v>
      </c>
      <c r="M33" s="391">
        <f ca="1">MAX(M$13:OFFSET(M33,-1,0))+1</f>
        <v>15</v>
      </c>
      <c r="O33" s="373">
        <f t="shared" si="22"/>
        <v>0</v>
      </c>
      <c r="P33" s="373">
        <f t="shared" si="22"/>
        <v>0</v>
      </c>
      <c r="Q33" s="373">
        <f t="shared" si="22"/>
        <v>0</v>
      </c>
      <c r="R33" s="373">
        <f t="shared" si="22"/>
        <v>0</v>
      </c>
      <c r="S33" s="373">
        <f t="shared" si="22"/>
        <v>0</v>
      </c>
      <c r="T33" s="373">
        <f t="shared" si="22"/>
        <v>0</v>
      </c>
      <c r="U33" s="373">
        <f t="shared" si="22"/>
        <v>0</v>
      </c>
      <c r="V33" s="373">
        <f t="shared" si="22"/>
        <v>0</v>
      </c>
      <c r="X33" s="373">
        <f t="shared" si="23"/>
        <v>0</v>
      </c>
      <c r="Y33" s="373">
        <f t="shared" si="24"/>
        <v>0</v>
      </c>
    </row>
    <row r="34" spans="2:25" ht="79.2" x14ac:dyDescent="0.3">
      <c r="D34" s="107" t="str">
        <f t="shared" ca="1" si="19"/>
        <v>6.16</v>
      </c>
      <c r="E34" s="301" t="s">
        <v>23</v>
      </c>
      <c r="F34" s="311" t="s">
        <v>496</v>
      </c>
      <c r="G34" s="225"/>
      <c r="H34" s="93" t="s">
        <v>47</v>
      </c>
      <c r="I34" s="432"/>
      <c r="K34" s="373">
        <f t="shared" si="20"/>
        <v>1</v>
      </c>
      <c r="L34" s="373">
        <f t="shared" si="21"/>
        <v>0</v>
      </c>
      <c r="M34" s="391">
        <f ca="1">MAX(M$13:OFFSET(M34,-1,0))+1</f>
        <v>16</v>
      </c>
      <c r="O34" s="373">
        <f t="shared" si="22"/>
        <v>0</v>
      </c>
      <c r="P34" s="373">
        <f t="shared" si="22"/>
        <v>0</v>
      </c>
      <c r="Q34" s="373">
        <f t="shared" si="22"/>
        <v>0</v>
      </c>
      <c r="R34" s="373">
        <f t="shared" si="22"/>
        <v>0</v>
      </c>
      <c r="S34" s="373">
        <f t="shared" si="22"/>
        <v>0</v>
      </c>
      <c r="T34" s="373">
        <f t="shared" si="22"/>
        <v>0</v>
      </c>
      <c r="U34" s="373">
        <f t="shared" si="22"/>
        <v>0</v>
      </c>
      <c r="V34" s="373">
        <f t="shared" si="22"/>
        <v>0</v>
      </c>
      <c r="X34" s="373">
        <f t="shared" si="23"/>
        <v>0</v>
      </c>
      <c r="Y34" s="373">
        <f t="shared" si="24"/>
        <v>0</v>
      </c>
    </row>
    <row r="35" spans="2:25" ht="66" x14ac:dyDescent="0.3">
      <c r="D35" s="107" t="str">
        <f t="shared" ca="1" si="19"/>
        <v>6.17</v>
      </c>
      <c r="E35" s="301" t="s">
        <v>23</v>
      </c>
      <c r="F35" s="311" t="s">
        <v>497</v>
      </c>
      <c r="G35" s="225"/>
      <c r="H35" s="93" t="s">
        <v>47</v>
      </c>
      <c r="I35" s="432"/>
      <c r="K35" s="373">
        <f t="shared" si="20"/>
        <v>1</v>
      </c>
      <c r="L35" s="373">
        <f t="shared" si="21"/>
        <v>0</v>
      </c>
      <c r="M35" s="391">
        <f ca="1">MAX(M$13:OFFSET(M35,-1,0))+1</f>
        <v>17</v>
      </c>
      <c r="O35" s="373">
        <f t="shared" si="22"/>
        <v>0</v>
      </c>
      <c r="P35" s="373">
        <f t="shared" si="22"/>
        <v>0</v>
      </c>
      <c r="Q35" s="373">
        <f t="shared" si="22"/>
        <v>0</v>
      </c>
      <c r="R35" s="373">
        <f t="shared" si="22"/>
        <v>0</v>
      </c>
      <c r="S35" s="373">
        <f t="shared" si="22"/>
        <v>0</v>
      </c>
      <c r="T35" s="373">
        <f t="shared" si="22"/>
        <v>0</v>
      </c>
      <c r="U35" s="373">
        <f t="shared" si="22"/>
        <v>0</v>
      </c>
      <c r="V35" s="373">
        <f t="shared" si="22"/>
        <v>0</v>
      </c>
      <c r="X35" s="373">
        <f t="shared" si="23"/>
        <v>0</v>
      </c>
      <c r="Y35" s="373">
        <f t="shared" si="24"/>
        <v>0</v>
      </c>
    </row>
    <row r="36" spans="2:25" ht="52.8" x14ac:dyDescent="0.3">
      <c r="D36" s="107" t="str">
        <f t="shared" ca="1" si="19"/>
        <v>6.18</v>
      </c>
      <c r="E36" s="301" t="s">
        <v>23</v>
      </c>
      <c r="F36" s="298" t="s">
        <v>498</v>
      </c>
      <c r="G36" s="225"/>
      <c r="H36" s="93" t="s">
        <v>47</v>
      </c>
      <c r="I36" s="432"/>
      <c r="K36" s="373">
        <f t="shared" si="20"/>
        <v>1</v>
      </c>
      <c r="L36" s="373">
        <f t="shared" si="21"/>
        <v>0</v>
      </c>
      <c r="M36" s="391">
        <f ca="1">MAX(M$13:OFFSET(M36,-1,0))+1</f>
        <v>18</v>
      </c>
      <c r="O36" s="373">
        <f t="shared" si="22"/>
        <v>0</v>
      </c>
      <c r="P36" s="373">
        <f t="shared" si="22"/>
        <v>0</v>
      </c>
      <c r="Q36" s="373">
        <f t="shared" si="22"/>
        <v>0</v>
      </c>
      <c r="R36" s="373">
        <f t="shared" si="22"/>
        <v>0</v>
      </c>
      <c r="S36" s="373">
        <f t="shared" si="22"/>
        <v>0</v>
      </c>
      <c r="T36" s="373">
        <f t="shared" si="22"/>
        <v>0</v>
      </c>
      <c r="U36" s="373">
        <f t="shared" si="22"/>
        <v>0</v>
      </c>
      <c r="V36" s="373">
        <f t="shared" si="22"/>
        <v>0</v>
      </c>
      <c r="X36" s="373">
        <f t="shared" si="23"/>
        <v>0</v>
      </c>
      <c r="Y36" s="373">
        <f t="shared" si="24"/>
        <v>0</v>
      </c>
    </row>
    <row r="37" spans="2:25" ht="118.8" x14ac:dyDescent="0.3">
      <c r="D37" s="107" t="str">
        <f t="shared" ca="1" si="19"/>
        <v>6.19</v>
      </c>
      <c r="E37" s="301" t="s">
        <v>23</v>
      </c>
      <c r="F37" s="298" t="s">
        <v>499</v>
      </c>
      <c r="G37" s="225"/>
      <c r="H37" s="93" t="s">
        <v>47</v>
      </c>
      <c r="I37" s="432"/>
      <c r="K37" s="373">
        <f t="shared" si="20"/>
        <v>1</v>
      </c>
      <c r="L37" s="373">
        <f t="shared" si="21"/>
        <v>0</v>
      </c>
      <c r="M37" s="391">
        <f ca="1">MAX(M$13:OFFSET(M37,-1,0))+1</f>
        <v>19</v>
      </c>
      <c r="O37" s="373">
        <f t="shared" si="22"/>
        <v>0</v>
      </c>
      <c r="P37" s="373">
        <f t="shared" si="22"/>
        <v>0</v>
      </c>
      <c r="Q37" s="373">
        <f t="shared" si="22"/>
        <v>0</v>
      </c>
      <c r="R37" s="373">
        <f t="shared" si="22"/>
        <v>0</v>
      </c>
      <c r="S37" s="373">
        <f t="shared" si="22"/>
        <v>0</v>
      </c>
      <c r="T37" s="373">
        <f t="shared" si="22"/>
        <v>0</v>
      </c>
      <c r="U37" s="373">
        <f t="shared" si="22"/>
        <v>0</v>
      </c>
      <c r="V37" s="373">
        <f t="shared" si="22"/>
        <v>0</v>
      </c>
      <c r="X37" s="373">
        <f t="shared" si="23"/>
        <v>0</v>
      </c>
      <c r="Y37" s="373">
        <f t="shared" si="24"/>
        <v>0</v>
      </c>
    </row>
    <row r="38" spans="2:25" ht="13.8" x14ac:dyDescent="0.25">
      <c r="H38" s="103"/>
      <c r="I38" s="37"/>
      <c r="K38" s="163"/>
      <c r="L38" s="163"/>
      <c r="M38" s="163"/>
    </row>
    <row r="39" spans="2:25" ht="24" customHeight="1" x14ac:dyDescent="0.3">
      <c r="B39" s="35"/>
      <c r="C39" s="44" t="s">
        <v>500</v>
      </c>
      <c r="E39" s="35"/>
      <c r="F39" s="321"/>
      <c r="G39" s="46"/>
      <c r="H39" s="103"/>
      <c r="I39" s="399"/>
      <c r="K39" s="163"/>
      <c r="L39" s="163"/>
      <c r="M39" s="163"/>
    </row>
    <row r="40" spans="2:25" ht="180" customHeight="1" x14ac:dyDescent="0.3">
      <c r="F40" s="491" t="s">
        <v>501</v>
      </c>
      <c r="G40" s="491"/>
      <c r="H40" s="491"/>
      <c r="I40" s="432"/>
      <c r="J40" s="371" t="s">
        <v>502</v>
      </c>
      <c r="M40" s="391"/>
    </row>
    <row r="41" spans="2:25" ht="13.8" x14ac:dyDescent="0.25">
      <c r="F41" s="104" t="s">
        <v>44</v>
      </c>
      <c r="G41" s="105" t="s">
        <v>45</v>
      </c>
      <c r="H41" s="108"/>
      <c r="I41" s="37"/>
      <c r="K41" s="163"/>
      <c r="L41" s="163"/>
      <c r="M41" s="163"/>
    </row>
    <row r="42" spans="2:25" ht="39.6" x14ac:dyDescent="0.3">
      <c r="D42" s="107" t="str">
        <f t="shared" ca="1" si="19"/>
        <v>6.20</v>
      </c>
      <c r="E42" s="301" t="s">
        <v>23</v>
      </c>
      <c r="F42" s="215" t="s">
        <v>503</v>
      </c>
      <c r="G42" s="225"/>
      <c r="H42" s="93" t="s">
        <v>47</v>
      </c>
      <c r="I42" s="432"/>
      <c r="K42" s="373">
        <f t="shared" si="20"/>
        <v>1</v>
      </c>
      <c r="L42" s="373">
        <f t="shared" si="21"/>
        <v>0</v>
      </c>
      <c r="M42" s="391">
        <f ca="1">MAX(M$13:OFFSET(M42,-1,0))+1</f>
        <v>20</v>
      </c>
      <c r="O42" s="373">
        <f t="shared" ref="O42:V44" si="25">IF(AND($E42=O$2,$G42=O$3),1,0)</f>
        <v>0</v>
      </c>
      <c r="P42" s="373">
        <f t="shared" si="25"/>
        <v>0</v>
      </c>
      <c r="Q42" s="373">
        <f t="shared" si="25"/>
        <v>0</v>
      </c>
      <c r="R42" s="373">
        <f t="shared" si="25"/>
        <v>0</v>
      </c>
      <c r="S42" s="373">
        <f t="shared" si="25"/>
        <v>0</v>
      </c>
      <c r="T42" s="373">
        <f t="shared" si="25"/>
        <v>0</v>
      </c>
      <c r="U42" s="373">
        <f t="shared" si="25"/>
        <v>0</v>
      </c>
      <c r="V42" s="373">
        <f t="shared" si="25"/>
        <v>0</v>
      </c>
      <c r="X42" s="373">
        <f t="shared" ref="X42:X43" si="26">IF(E42="V2",1,0)</f>
        <v>0</v>
      </c>
      <c r="Y42" s="373">
        <f t="shared" ref="Y42:Y43" si="27">IF(E42="V3",1,0)</f>
        <v>0</v>
      </c>
    </row>
    <row r="43" spans="2:25" ht="52.8" x14ac:dyDescent="0.3">
      <c r="D43" s="107" t="str">
        <f t="shared" ca="1" si="19"/>
        <v>6.21</v>
      </c>
      <c r="E43" s="301" t="s">
        <v>23</v>
      </c>
      <c r="F43" s="215" t="s">
        <v>504</v>
      </c>
      <c r="G43" s="225"/>
      <c r="H43" s="93" t="s">
        <v>47</v>
      </c>
      <c r="I43" s="432"/>
      <c r="K43" s="373">
        <f t="shared" si="20"/>
        <v>1</v>
      </c>
      <c r="L43" s="373">
        <f t="shared" si="21"/>
        <v>0</v>
      </c>
      <c r="M43" s="391">
        <f ca="1">MAX(M$13:OFFSET(M43,-1,0))+1</f>
        <v>21</v>
      </c>
      <c r="O43" s="373">
        <f t="shared" si="25"/>
        <v>0</v>
      </c>
      <c r="P43" s="373">
        <f t="shared" si="25"/>
        <v>0</v>
      </c>
      <c r="Q43" s="373">
        <f t="shared" si="25"/>
        <v>0</v>
      </c>
      <c r="R43" s="373">
        <f t="shared" si="25"/>
        <v>0</v>
      </c>
      <c r="S43" s="373">
        <f t="shared" si="25"/>
        <v>0</v>
      </c>
      <c r="T43" s="373">
        <f t="shared" si="25"/>
        <v>0</v>
      </c>
      <c r="U43" s="373">
        <f t="shared" si="25"/>
        <v>0</v>
      </c>
      <c r="V43" s="373">
        <f t="shared" si="25"/>
        <v>0</v>
      </c>
      <c r="X43" s="373">
        <f t="shared" si="26"/>
        <v>0</v>
      </c>
      <c r="Y43" s="373">
        <f t="shared" si="27"/>
        <v>0</v>
      </c>
    </row>
    <row r="44" spans="2:25" ht="66" x14ac:dyDescent="0.3">
      <c r="D44" s="107" t="str">
        <f t="shared" ref="D44" ca="1" si="28">CONCATENATE($A$1,".",M44)</f>
        <v>6.22</v>
      </c>
      <c r="E44" s="301" t="s">
        <v>23</v>
      </c>
      <c r="F44" s="215" t="s">
        <v>505</v>
      </c>
      <c r="G44" s="225"/>
      <c r="H44" s="93" t="s">
        <v>47</v>
      </c>
      <c r="I44" s="432"/>
      <c r="K44" s="373">
        <f t="shared" ref="K44" si="29">IF(AND(OR(E44="V1",E44="V2",E44="V3"),G44=""),1,0)</f>
        <v>1</v>
      </c>
      <c r="L44" s="373">
        <f t="shared" ref="L44" si="30">IF(OR(AND(E44="V1",G44="Ei"),(AND(E44="V1",G44="Osittain"))),1,0)</f>
        <v>0</v>
      </c>
      <c r="M44" s="391">
        <f ca="1">MAX(M$13:OFFSET(M44,-1,0))+1</f>
        <v>22</v>
      </c>
      <c r="O44" s="373">
        <f t="shared" si="25"/>
        <v>0</v>
      </c>
      <c r="P44" s="373">
        <f t="shared" si="25"/>
        <v>0</v>
      </c>
      <c r="Q44" s="373">
        <f t="shared" si="25"/>
        <v>0</v>
      </c>
      <c r="R44" s="373">
        <f t="shared" si="25"/>
        <v>0</v>
      </c>
      <c r="S44" s="373">
        <f t="shared" si="25"/>
        <v>0</v>
      </c>
      <c r="T44" s="373">
        <f t="shared" si="25"/>
        <v>0</v>
      </c>
      <c r="U44" s="373">
        <f t="shared" si="25"/>
        <v>0</v>
      </c>
      <c r="V44" s="373">
        <f t="shared" si="25"/>
        <v>0</v>
      </c>
      <c r="X44" s="373">
        <f t="shared" ref="X44" si="31">IF(E44="V2",1,0)</f>
        <v>0</v>
      </c>
      <c r="Y44" s="373">
        <f t="shared" ref="Y44" si="32">IF(E44="V3",1,0)</f>
        <v>0</v>
      </c>
    </row>
    <row r="45" spans="2:25" x14ac:dyDescent="0.3">
      <c r="D45" s="107"/>
      <c r="E45" s="93"/>
      <c r="F45" s="93"/>
      <c r="G45" s="93"/>
      <c r="H45" s="93"/>
      <c r="I45" s="432"/>
      <c r="M45" s="391"/>
    </row>
    <row r="46" spans="2:25" ht="62.25" customHeight="1" x14ac:dyDescent="0.3">
      <c r="D46" s="107"/>
      <c r="E46" s="93"/>
      <c r="F46" s="489" t="s">
        <v>506</v>
      </c>
      <c r="G46" s="490"/>
      <c r="H46" s="490"/>
      <c r="I46" s="432"/>
      <c r="M46" s="391"/>
    </row>
    <row r="47" spans="2:25" ht="23.25" customHeight="1" x14ac:dyDescent="0.3">
      <c r="D47" s="25" t="s">
        <v>507</v>
      </c>
      <c r="E47" s="93"/>
      <c r="F47" s="333"/>
      <c r="G47" s="334"/>
      <c r="H47" s="334"/>
      <c r="I47" s="432"/>
      <c r="M47" s="391"/>
    </row>
    <row r="48" spans="2:25" ht="38.25" customHeight="1" x14ac:dyDescent="0.3">
      <c r="D48" s="25"/>
      <c r="E48" s="93"/>
      <c r="F48" s="489" t="s">
        <v>508</v>
      </c>
      <c r="G48" s="490"/>
      <c r="H48" s="490"/>
      <c r="I48" s="432"/>
      <c r="M48" s="391"/>
    </row>
    <row r="49" spans="4:25" x14ac:dyDescent="0.3">
      <c r="D49" s="107"/>
      <c r="E49" s="93"/>
      <c r="F49" s="104" t="s">
        <v>44</v>
      </c>
      <c r="G49" s="105" t="s">
        <v>45</v>
      </c>
      <c r="H49" s="93"/>
      <c r="I49" s="432"/>
      <c r="M49" s="391"/>
    </row>
    <row r="50" spans="4:25" ht="92.4" x14ac:dyDescent="0.3">
      <c r="D50" s="107" t="str">
        <f t="shared" ca="1" si="19"/>
        <v>6.23</v>
      </c>
      <c r="E50" s="301" t="s">
        <v>23</v>
      </c>
      <c r="F50" s="215" t="s">
        <v>509</v>
      </c>
      <c r="G50" s="225"/>
      <c r="H50" s="93" t="s">
        <v>47</v>
      </c>
      <c r="I50" s="432"/>
      <c r="J50" s="371" t="s">
        <v>510</v>
      </c>
      <c r="K50" s="373">
        <f t="shared" si="20"/>
        <v>1</v>
      </c>
      <c r="L50" s="373">
        <f t="shared" si="21"/>
        <v>0</v>
      </c>
      <c r="M50" s="391">
        <f ca="1">MAX(M$13:OFFSET(M50,-1,0))+1</f>
        <v>23</v>
      </c>
      <c r="O50" s="373">
        <f t="shared" ref="O50:V52" si="33">IF(AND($E50=O$2,$G50=O$3),1,0)</f>
        <v>0</v>
      </c>
      <c r="P50" s="373">
        <f t="shared" si="33"/>
        <v>0</v>
      </c>
      <c r="Q50" s="373">
        <f t="shared" si="33"/>
        <v>0</v>
      </c>
      <c r="R50" s="373">
        <f t="shared" si="33"/>
        <v>0</v>
      </c>
      <c r="S50" s="373">
        <f t="shared" si="33"/>
        <v>0</v>
      </c>
      <c r="T50" s="373">
        <f t="shared" si="33"/>
        <v>0</v>
      </c>
      <c r="U50" s="373">
        <f t="shared" si="33"/>
        <v>0</v>
      </c>
      <c r="V50" s="373">
        <f t="shared" si="33"/>
        <v>0</v>
      </c>
      <c r="X50" s="373">
        <f t="shared" ref="X50:X52" si="34">IF(E50="V2",1,0)</f>
        <v>0</v>
      </c>
      <c r="Y50" s="373">
        <f t="shared" ref="Y50:Y52" si="35">IF(E50="V3",1,0)</f>
        <v>0</v>
      </c>
    </row>
    <row r="51" spans="4:25" ht="27.6" x14ac:dyDescent="0.3">
      <c r="D51" s="107" t="str">
        <f t="shared" ca="1" si="19"/>
        <v>6.24</v>
      </c>
      <c r="E51" s="301" t="s">
        <v>23</v>
      </c>
      <c r="F51" s="215" t="s">
        <v>511</v>
      </c>
      <c r="G51" s="225"/>
      <c r="H51" s="133" t="s">
        <v>47</v>
      </c>
      <c r="I51" s="432"/>
      <c r="K51" s="373">
        <f t="shared" si="20"/>
        <v>1</v>
      </c>
      <c r="L51" s="373">
        <f t="shared" si="21"/>
        <v>0</v>
      </c>
      <c r="M51" s="391">
        <f ca="1">MAX(M$13:OFFSET(M51,-1,0))+1</f>
        <v>24</v>
      </c>
      <c r="O51" s="373">
        <f t="shared" si="33"/>
        <v>0</v>
      </c>
      <c r="P51" s="373">
        <f t="shared" si="33"/>
        <v>0</v>
      </c>
      <c r="Q51" s="373">
        <f t="shared" si="33"/>
        <v>0</v>
      </c>
      <c r="R51" s="373">
        <f t="shared" si="33"/>
        <v>0</v>
      </c>
      <c r="S51" s="373">
        <f t="shared" si="33"/>
        <v>0</v>
      </c>
      <c r="T51" s="373">
        <f t="shared" si="33"/>
        <v>0</v>
      </c>
      <c r="U51" s="373">
        <f t="shared" si="33"/>
        <v>0</v>
      </c>
      <c r="V51" s="373">
        <f t="shared" si="33"/>
        <v>0</v>
      </c>
      <c r="X51" s="373">
        <f t="shared" si="34"/>
        <v>0</v>
      </c>
      <c r="Y51" s="373">
        <f t="shared" si="35"/>
        <v>0</v>
      </c>
    </row>
    <row r="52" spans="4:25" ht="39.6" x14ac:dyDescent="0.3">
      <c r="D52" s="107" t="str">
        <f t="shared" ca="1" si="19"/>
        <v>6.25</v>
      </c>
      <c r="E52" s="301" t="s">
        <v>23</v>
      </c>
      <c r="F52" s="215" t="s">
        <v>512</v>
      </c>
      <c r="G52" s="225"/>
      <c r="H52" s="93" t="s">
        <v>47</v>
      </c>
      <c r="I52" s="432"/>
      <c r="K52" s="373">
        <f t="shared" si="20"/>
        <v>1</v>
      </c>
      <c r="L52" s="373">
        <f t="shared" si="21"/>
        <v>0</v>
      </c>
      <c r="M52" s="391">
        <f ca="1">MAX(M$13:OFFSET(M52,-1,0))+1</f>
        <v>25</v>
      </c>
      <c r="O52" s="373">
        <f t="shared" si="33"/>
        <v>0</v>
      </c>
      <c r="P52" s="373">
        <f t="shared" si="33"/>
        <v>0</v>
      </c>
      <c r="Q52" s="373">
        <f t="shared" si="33"/>
        <v>0</v>
      </c>
      <c r="R52" s="373">
        <f t="shared" si="33"/>
        <v>0</v>
      </c>
      <c r="S52" s="373">
        <f t="shared" si="33"/>
        <v>0</v>
      </c>
      <c r="T52" s="373">
        <f t="shared" si="33"/>
        <v>0</v>
      </c>
      <c r="U52" s="373">
        <f t="shared" si="33"/>
        <v>0</v>
      </c>
      <c r="V52" s="373">
        <f t="shared" si="33"/>
        <v>0</v>
      </c>
      <c r="X52" s="373">
        <f t="shared" si="34"/>
        <v>0</v>
      </c>
      <c r="Y52" s="373">
        <f t="shared" si="35"/>
        <v>0</v>
      </c>
    </row>
    <row r="53" spans="4:25" ht="23.25" customHeight="1" x14ac:dyDescent="0.3">
      <c r="D53" s="25" t="s">
        <v>507</v>
      </c>
      <c r="E53" s="26"/>
      <c r="F53" s="27"/>
      <c r="G53" s="24"/>
      <c r="H53" s="24"/>
      <c r="I53" s="432"/>
      <c r="M53" s="391"/>
    </row>
    <row r="54" spans="4:25" ht="38.25" customHeight="1" x14ac:dyDescent="0.3">
      <c r="D54" s="28"/>
      <c r="E54" s="28"/>
      <c r="F54" s="489" t="s">
        <v>508</v>
      </c>
      <c r="G54" s="490"/>
      <c r="H54" s="490"/>
      <c r="I54" s="432"/>
      <c r="M54" s="391"/>
    </row>
    <row r="55" spans="4:25" x14ac:dyDescent="0.3">
      <c r="D55" s="107"/>
      <c r="E55" s="93"/>
      <c r="F55" s="104" t="s">
        <v>44</v>
      </c>
      <c r="G55" s="105" t="s">
        <v>45</v>
      </c>
      <c r="H55" s="93"/>
      <c r="I55" s="432"/>
      <c r="M55" s="391"/>
    </row>
    <row r="56" spans="4:25" ht="39.6" x14ac:dyDescent="0.3">
      <c r="D56" s="107" t="str">
        <f t="shared" ca="1" si="9"/>
        <v>6.26</v>
      </c>
      <c r="E56" s="301" t="s">
        <v>23</v>
      </c>
      <c r="F56" s="215" t="s">
        <v>509</v>
      </c>
      <c r="G56" s="225"/>
      <c r="H56" s="93" t="s">
        <v>47</v>
      </c>
      <c r="I56" s="432"/>
      <c r="K56" s="373">
        <f t="shared" si="10"/>
        <v>1</v>
      </c>
      <c r="L56" s="373">
        <f t="shared" si="11"/>
        <v>0</v>
      </c>
      <c r="M56" s="391">
        <f ca="1">MAX(M$13:OFFSET(M56,-1,0))+1</f>
        <v>26</v>
      </c>
      <c r="O56" s="373">
        <f t="shared" ref="O56:V58" si="36">IF(AND($E56=O$2,$G56=O$3),1,0)</f>
        <v>0</v>
      </c>
      <c r="P56" s="373">
        <f t="shared" si="36"/>
        <v>0</v>
      </c>
      <c r="Q56" s="373">
        <f t="shared" si="36"/>
        <v>0</v>
      </c>
      <c r="R56" s="373">
        <f t="shared" si="36"/>
        <v>0</v>
      </c>
      <c r="S56" s="373">
        <f t="shared" si="36"/>
        <v>0</v>
      </c>
      <c r="T56" s="373">
        <f t="shared" si="36"/>
        <v>0</v>
      </c>
      <c r="U56" s="373">
        <f t="shared" si="36"/>
        <v>0</v>
      </c>
      <c r="V56" s="373">
        <f t="shared" si="36"/>
        <v>0</v>
      </c>
      <c r="X56" s="373">
        <f t="shared" ref="X56:X58" si="37">IF(E56="V2",1,0)</f>
        <v>0</v>
      </c>
      <c r="Y56" s="373">
        <f t="shared" ref="Y56:Y58" si="38">IF(E56="V3",1,0)</f>
        <v>0</v>
      </c>
    </row>
    <row r="57" spans="4:25" ht="27.6" x14ac:dyDescent="0.3">
      <c r="D57" s="107" t="str">
        <f t="shared" ca="1" si="9"/>
        <v>6.27</v>
      </c>
      <c r="E57" s="301" t="s">
        <v>23</v>
      </c>
      <c r="F57" s="215" t="s">
        <v>511</v>
      </c>
      <c r="G57" s="225"/>
      <c r="H57" s="93" t="s">
        <v>47</v>
      </c>
      <c r="I57" s="432"/>
      <c r="K57" s="373">
        <f t="shared" si="10"/>
        <v>1</v>
      </c>
      <c r="L57" s="373">
        <f t="shared" si="11"/>
        <v>0</v>
      </c>
      <c r="M57" s="391">
        <f ca="1">MAX(M$13:OFFSET(M57,-1,0))+1</f>
        <v>27</v>
      </c>
      <c r="O57" s="373">
        <f t="shared" si="36"/>
        <v>0</v>
      </c>
      <c r="P57" s="373">
        <f t="shared" si="36"/>
        <v>0</v>
      </c>
      <c r="Q57" s="373">
        <f t="shared" si="36"/>
        <v>0</v>
      </c>
      <c r="R57" s="373">
        <f t="shared" si="36"/>
        <v>0</v>
      </c>
      <c r="S57" s="373">
        <f t="shared" si="36"/>
        <v>0</v>
      </c>
      <c r="T57" s="373">
        <f t="shared" si="36"/>
        <v>0</v>
      </c>
      <c r="U57" s="373">
        <f t="shared" si="36"/>
        <v>0</v>
      </c>
      <c r="V57" s="373">
        <f t="shared" si="36"/>
        <v>0</v>
      </c>
      <c r="X57" s="373">
        <f t="shared" si="37"/>
        <v>0</v>
      </c>
      <c r="Y57" s="373">
        <f t="shared" si="38"/>
        <v>0</v>
      </c>
    </row>
    <row r="58" spans="4:25" ht="39.6" x14ac:dyDescent="0.3">
      <c r="D58" s="107" t="str">
        <f t="shared" ca="1" si="9"/>
        <v>6.28</v>
      </c>
      <c r="E58" s="301" t="s">
        <v>23</v>
      </c>
      <c r="F58" s="215" t="s">
        <v>512</v>
      </c>
      <c r="G58" s="225"/>
      <c r="H58" s="93" t="s">
        <v>47</v>
      </c>
      <c r="I58" s="432"/>
      <c r="K58" s="373">
        <f t="shared" si="10"/>
        <v>1</v>
      </c>
      <c r="L58" s="373">
        <f t="shared" si="11"/>
        <v>0</v>
      </c>
      <c r="M58" s="391">
        <f ca="1">MAX(M$13:OFFSET(M58,-1,0))+1</f>
        <v>28</v>
      </c>
      <c r="O58" s="373">
        <f t="shared" si="36"/>
        <v>0</v>
      </c>
      <c r="P58" s="373">
        <f t="shared" si="36"/>
        <v>0</v>
      </c>
      <c r="Q58" s="373">
        <f t="shared" si="36"/>
        <v>0</v>
      </c>
      <c r="R58" s="373">
        <f t="shared" si="36"/>
        <v>0</v>
      </c>
      <c r="S58" s="373">
        <f t="shared" si="36"/>
        <v>0</v>
      </c>
      <c r="T58" s="373">
        <f t="shared" si="36"/>
        <v>0</v>
      </c>
      <c r="U58" s="373">
        <f t="shared" si="36"/>
        <v>0</v>
      </c>
      <c r="V58" s="373">
        <f t="shared" si="36"/>
        <v>0</v>
      </c>
      <c r="X58" s="373">
        <f t="shared" si="37"/>
        <v>0</v>
      </c>
      <c r="Y58" s="373">
        <f t="shared" si="38"/>
        <v>0</v>
      </c>
    </row>
    <row r="59" spans="4:25" ht="23.25" customHeight="1" x14ac:dyDescent="0.3">
      <c r="D59" s="25" t="s">
        <v>507</v>
      </c>
      <c r="E59" s="26"/>
      <c r="F59" s="27"/>
      <c r="G59" s="24"/>
      <c r="H59" s="24"/>
      <c r="I59" s="432"/>
      <c r="J59" s="438"/>
      <c r="M59" s="391"/>
    </row>
    <row r="60" spans="4:25" ht="38.25" customHeight="1" x14ac:dyDescent="0.3">
      <c r="D60" s="28"/>
      <c r="E60" s="28"/>
      <c r="F60" s="489" t="s">
        <v>508</v>
      </c>
      <c r="G60" s="490"/>
      <c r="H60" s="490"/>
      <c r="I60" s="432"/>
      <c r="M60" s="391"/>
    </row>
    <row r="61" spans="4:25" x14ac:dyDescent="0.3">
      <c r="D61" s="107"/>
      <c r="E61" s="93"/>
      <c r="F61" s="104" t="s">
        <v>44</v>
      </c>
      <c r="G61" s="105" t="s">
        <v>45</v>
      </c>
      <c r="H61" s="93"/>
      <c r="I61" s="432"/>
      <c r="J61" s="438"/>
      <c r="M61" s="391"/>
    </row>
    <row r="62" spans="4:25" ht="39.6" x14ac:dyDescent="0.3">
      <c r="D62" s="107" t="str">
        <f t="shared" ca="1" si="9"/>
        <v>6.29</v>
      </c>
      <c r="E62" s="301" t="s">
        <v>23</v>
      </c>
      <c r="F62" s="215" t="s">
        <v>509</v>
      </c>
      <c r="G62" s="225"/>
      <c r="H62" s="93" t="s">
        <v>47</v>
      </c>
      <c r="I62" s="432"/>
      <c r="K62" s="373">
        <f t="shared" si="10"/>
        <v>1</v>
      </c>
      <c r="L62" s="373">
        <f t="shared" si="11"/>
        <v>0</v>
      </c>
      <c r="M62" s="391">
        <f ca="1">MAX(M$13:OFFSET(M62,-1,0))+1</f>
        <v>29</v>
      </c>
      <c r="O62" s="373">
        <f t="shared" ref="O62:V64" si="39">IF(AND($E62=O$2,$G62=O$3),1,0)</f>
        <v>0</v>
      </c>
      <c r="P62" s="373">
        <f t="shared" si="39"/>
        <v>0</v>
      </c>
      <c r="Q62" s="373">
        <f t="shared" si="39"/>
        <v>0</v>
      </c>
      <c r="R62" s="373">
        <f t="shared" si="39"/>
        <v>0</v>
      </c>
      <c r="S62" s="373">
        <f t="shared" si="39"/>
        <v>0</v>
      </c>
      <c r="T62" s="373">
        <f t="shared" si="39"/>
        <v>0</v>
      </c>
      <c r="U62" s="373">
        <f t="shared" si="39"/>
        <v>0</v>
      </c>
      <c r="V62" s="373">
        <f t="shared" si="39"/>
        <v>0</v>
      </c>
      <c r="X62" s="373">
        <f t="shared" ref="X62:X64" si="40">IF(E62="V2",1,0)</f>
        <v>0</v>
      </c>
      <c r="Y62" s="373">
        <f t="shared" ref="Y62:Y64" si="41">IF(E62="V3",1,0)</f>
        <v>0</v>
      </c>
    </row>
    <row r="63" spans="4:25" ht="27.6" x14ac:dyDescent="0.3">
      <c r="D63" s="107" t="str">
        <f t="shared" ref="D63" ca="1" si="42">CONCATENATE($A$1,".",M63)</f>
        <v>6.30</v>
      </c>
      <c r="E63" s="301" t="s">
        <v>23</v>
      </c>
      <c r="F63" s="215" t="s">
        <v>511</v>
      </c>
      <c r="G63" s="225"/>
      <c r="H63" s="93" t="s">
        <v>47</v>
      </c>
      <c r="I63" s="432"/>
      <c r="K63" s="373">
        <f t="shared" ref="K63" si="43">IF(AND(OR(E63="V1",E63="V2",E63="V3"),G63=""),1,0)</f>
        <v>1</v>
      </c>
      <c r="L63" s="373">
        <f t="shared" ref="L63" si="44">IF(OR(AND(E63="V1",G63="Ei"),(AND(E63="V1",G63="Osittain"))),1,0)</f>
        <v>0</v>
      </c>
      <c r="M63" s="391">
        <f ca="1">MAX(M$13:OFFSET(M63,-1,0))+1</f>
        <v>30</v>
      </c>
      <c r="O63" s="373">
        <f t="shared" si="39"/>
        <v>0</v>
      </c>
      <c r="P63" s="373">
        <f t="shared" si="39"/>
        <v>0</v>
      </c>
      <c r="Q63" s="373">
        <f t="shared" si="39"/>
        <v>0</v>
      </c>
      <c r="R63" s="373">
        <f t="shared" si="39"/>
        <v>0</v>
      </c>
      <c r="S63" s="373">
        <f t="shared" si="39"/>
        <v>0</v>
      </c>
      <c r="T63" s="373">
        <f t="shared" si="39"/>
        <v>0</v>
      </c>
      <c r="U63" s="373">
        <f t="shared" si="39"/>
        <v>0</v>
      </c>
      <c r="V63" s="373">
        <f t="shared" si="39"/>
        <v>0</v>
      </c>
      <c r="X63" s="373">
        <f t="shared" si="40"/>
        <v>0</v>
      </c>
      <c r="Y63" s="373">
        <f t="shared" si="41"/>
        <v>0</v>
      </c>
    </row>
    <row r="64" spans="4:25" ht="39.6" x14ac:dyDescent="0.3">
      <c r="D64" s="107" t="str">
        <f t="shared" ca="1" si="9"/>
        <v>6.31</v>
      </c>
      <c r="E64" s="301" t="s">
        <v>23</v>
      </c>
      <c r="F64" s="215" t="s">
        <v>512</v>
      </c>
      <c r="G64" s="225"/>
      <c r="H64" s="93" t="s">
        <v>47</v>
      </c>
      <c r="I64" s="432"/>
      <c r="K64" s="373">
        <f t="shared" si="10"/>
        <v>1</v>
      </c>
      <c r="L64" s="373">
        <f t="shared" si="11"/>
        <v>0</v>
      </c>
      <c r="M64" s="391">
        <f ca="1">MAX(M$13:OFFSET(M64,-1,0))+1</f>
        <v>31</v>
      </c>
      <c r="O64" s="373">
        <f t="shared" si="39"/>
        <v>0</v>
      </c>
      <c r="P64" s="373">
        <f t="shared" si="39"/>
        <v>0</v>
      </c>
      <c r="Q64" s="373">
        <f t="shared" si="39"/>
        <v>0</v>
      </c>
      <c r="R64" s="373">
        <f t="shared" si="39"/>
        <v>0</v>
      </c>
      <c r="S64" s="373">
        <f t="shared" si="39"/>
        <v>0</v>
      </c>
      <c r="T64" s="373">
        <f t="shared" si="39"/>
        <v>0</v>
      </c>
      <c r="U64" s="373">
        <f t="shared" si="39"/>
        <v>0</v>
      </c>
      <c r="V64" s="373">
        <f t="shared" si="39"/>
        <v>0</v>
      </c>
      <c r="X64" s="373">
        <f t="shared" si="40"/>
        <v>0</v>
      </c>
      <c r="Y64" s="373">
        <f t="shared" si="41"/>
        <v>0</v>
      </c>
    </row>
    <row r="65" spans="3:27" ht="23.25" customHeight="1" x14ac:dyDescent="0.3">
      <c r="D65" s="25" t="s">
        <v>507</v>
      </c>
      <c r="E65" s="26"/>
      <c r="F65" s="27"/>
      <c r="G65" s="24"/>
      <c r="H65" s="24"/>
      <c r="I65" s="432"/>
      <c r="M65" s="391"/>
    </row>
    <row r="66" spans="3:27" ht="38.25" customHeight="1" x14ac:dyDescent="0.3">
      <c r="D66" s="28"/>
      <c r="E66" s="28"/>
      <c r="F66" s="489" t="s">
        <v>508</v>
      </c>
      <c r="G66" s="490"/>
      <c r="H66" s="490"/>
      <c r="I66" s="432"/>
      <c r="J66" s="399"/>
      <c r="M66" s="391"/>
    </row>
    <row r="67" spans="3:27" x14ac:dyDescent="0.3">
      <c r="D67" s="107"/>
      <c r="E67" s="93"/>
      <c r="F67" s="104" t="s">
        <v>44</v>
      </c>
      <c r="G67" s="105" t="s">
        <v>45</v>
      </c>
      <c r="H67" s="93"/>
      <c r="I67" s="432"/>
      <c r="M67" s="391"/>
    </row>
    <row r="68" spans="3:27" ht="39.6" x14ac:dyDescent="0.3">
      <c r="D68" s="107" t="str">
        <f t="shared" ca="1" si="9"/>
        <v>6.32</v>
      </c>
      <c r="E68" s="216" t="s">
        <v>23</v>
      </c>
      <c r="F68" s="215" t="s">
        <v>509</v>
      </c>
      <c r="G68" s="225"/>
      <c r="H68" s="93" t="s">
        <v>47</v>
      </c>
      <c r="I68" s="432"/>
      <c r="K68" s="373">
        <f t="shared" si="10"/>
        <v>1</v>
      </c>
      <c r="L68" s="373">
        <f t="shared" si="11"/>
        <v>0</v>
      </c>
      <c r="M68" s="391">
        <f ca="1">MAX(M$13:OFFSET(M68,-1,0))+1</f>
        <v>32</v>
      </c>
      <c r="O68" s="373">
        <f t="shared" ref="O68:V70" si="45">IF(AND($E68=O$2,$G68=O$3),1,0)</f>
        <v>0</v>
      </c>
      <c r="P68" s="373">
        <f t="shared" si="45"/>
        <v>0</v>
      </c>
      <c r="Q68" s="373">
        <f t="shared" si="45"/>
        <v>0</v>
      </c>
      <c r="R68" s="373">
        <f t="shared" si="45"/>
        <v>0</v>
      </c>
      <c r="S68" s="373">
        <f t="shared" si="45"/>
        <v>0</v>
      </c>
      <c r="T68" s="373">
        <f t="shared" si="45"/>
        <v>0</v>
      </c>
      <c r="U68" s="373">
        <f t="shared" si="45"/>
        <v>0</v>
      </c>
      <c r="V68" s="373">
        <f t="shared" si="45"/>
        <v>0</v>
      </c>
      <c r="X68" s="373">
        <f t="shared" ref="X68:X70" si="46">IF(E68="V2",1,0)</f>
        <v>0</v>
      </c>
      <c r="Y68" s="373">
        <f t="shared" ref="Y68:Y70" si="47">IF(E68="V3",1,0)</f>
        <v>0</v>
      </c>
    </row>
    <row r="69" spans="3:27" ht="27.6" x14ac:dyDescent="0.3">
      <c r="D69" s="107" t="str">
        <f t="shared" ca="1" si="9"/>
        <v>6.33</v>
      </c>
      <c r="E69" s="301" t="s">
        <v>23</v>
      </c>
      <c r="F69" s="215" t="s">
        <v>511</v>
      </c>
      <c r="G69" s="225"/>
      <c r="H69" s="93" t="s">
        <v>47</v>
      </c>
      <c r="I69" s="432"/>
      <c r="K69" s="373">
        <f t="shared" si="10"/>
        <v>1</v>
      </c>
      <c r="L69" s="373">
        <f t="shared" si="11"/>
        <v>0</v>
      </c>
      <c r="M69" s="391">
        <f ca="1">MAX(M$13:OFFSET(M69,-1,0))+1</f>
        <v>33</v>
      </c>
      <c r="O69" s="373">
        <f t="shared" si="45"/>
        <v>0</v>
      </c>
      <c r="P69" s="373">
        <f t="shared" si="45"/>
        <v>0</v>
      </c>
      <c r="Q69" s="373">
        <f t="shared" si="45"/>
        <v>0</v>
      </c>
      <c r="R69" s="373">
        <f t="shared" si="45"/>
        <v>0</v>
      </c>
      <c r="S69" s="373">
        <f t="shared" si="45"/>
        <v>0</v>
      </c>
      <c r="T69" s="373">
        <f t="shared" si="45"/>
        <v>0</v>
      </c>
      <c r="U69" s="373">
        <f t="shared" si="45"/>
        <v>0</v>
      </c>
      <c r="V69" s="373">
        <f t="shared" si="45"/>
        <v>0</v>
      </c>
      <c r="X69" s="373">
        <f t="shared" si="46"/>
        <v>0</v>
      </c>
      <c r="Y69" s="373">
        <f t="shared" si="47"/>
        <v>0</v>
      </c>
    </row>
    <row r="70" spans="3:27" ht="39.6" x14ac:dyDescent="0.3">
      <c r="D70" s="107" t="str">
        <f t="shared" ref="D70" ca="1" si="48">CONCATENATE($A$1,".",M70)</f>
        <v>6.34</v>
      </c>
      <c r="E70" s="301" t="s">
        <v>23</v>
      </c>
      <c r="F70" s="215" t="s">
        <v>512</v>
      </c>
      <c r="G70" s="225"/>
      <c r="H70" s="93" t="s">
        <v>47</v>
      </c>
      <c r="I70" s="432"/>
      <c r="K70" s="373">
        <f t="shared" ref="K70" si="49">IF(AND(OR(E70="V1",E70="V2",E70="V3"),G70=""),1,0)</f>
        <v>1</v>
      </c>
      <c r="L70" s="373">
        <f t="shared" ref="L70" si="50">IF(OR(AND(E70="V1",G70="Ei"),(AND(E70="V1",G70="Osittain"))),1,0)</f>
        <v>0</v>
      </c>
      <c r="M70" s="391">
        <f ca="1">MAX(M$13:OFFSET(M70,-1,0))+1</f>
        <v>34</v>
      </c>
      <c r="O70" s="373">
        <f t="shared" si="45"/>
        <v>0</v>
      </c>
      <c r="P70" s="373">
        <f t="shared" si="45"/>
        <v>0</v>
      </c>
      <c r="Q70" s="373">
        <f t="shared" si="45"/>
        <v>0</v>
      </c>
      <c r="R70" s="373">
        <f t="shared" si="45"/>
        <v>0</v>
      </c>
      <c r="S70" s="373">
        <f t="shared" si="45"/>
        <v>0</v>
      </c>
      <c r="T70" s="373">
        <f t="shared" si="45"/>
        <v>0</v>
      </c>
      <c r="U70" s="373">
        <f t="shared" si="45"/>
        <v>0</v>
      </c>
      <c r="V70" s="373">
        <f t="shared" si="45"/>
        <v>0</v>
      </c>
      <c r="X70" s="373">
        <f t="shared" si="46"/>
        <v>0</v>
      </c>
      <c r="Y70" s="373">
        <f t="shared" si="47"/>
        <v>0</v>
      </c>
    </row>
    <row r="71" spans="3:27" ht="13.8" x14ac:dyDescent="0.25">
      <c r="H71" s="103"/>
      <c r="I71" s="37"/>
      <c r="K71" s="163"/>
      <c r="L71" s="163"/>
      <c r="M71" s="163"/>
    </row>
    <row r="72" spans="3:27" s="187" customFormat="1" ht="18" customHeight="1" x14ac:dyDescent="0.25">
      <c r="C72" s="188"/>
      <c r="D72" s="115" t="s">
        <v>149</v>
      </c>
      <c r="E72" s="115"/>
      <c r="F72" s="115"/>
      <c r="G72" s="115"/>
      <c r="H72" s="115"/>
      <c r="I72" s="404"/>
      <c r="J72" s="371"/>
      <c r="K72" s="404"/>
      <c r="L72" s="404"/>
      <c r="M72" s="404"/>
      <c r="N72" s="404"/>
      <c r="O72" s="404"/>
      <c r="P72" s="404"/>
      <c r="Q72" s="434"/>
      <c r="R72" s="392"/>
      <c r="S72" s="392"/>
      <c r="T72" s="392"/>
      <c r="U72" s="392"/>
      <c r="V72" s="392"/>
      <c r="W72" s="394"/>
      <c r="X72" s="392" t="s">
        <v>150</v>
      </c>
      <c r="Y72" s="392" t="s">
        <v>151</v>
      </c>
      <c r="Z72" s="405"/>
      <c r="AA72" s="405"/>
    </row>
    <row r="73" spans="3:27" x14ac:dyDescent="0.3">
      <c r="F73" s="53"/>
      <c r="G73" s="54"/>
      <c r="H73" s="21"/>
      <c r="I73" s="432"/>
      <c r="O73" s="162">
        <f t="shared" ref="O73:V73" si="51">SUM(O6:O72)</f>
        <v>0</v>
      </c>
      <c r="P73" s="162">
        <f t="shared" si="51"/>
        <v>0</v>
      </c>
      <c r="Q73" s="162">
        <f t="shared" si="51"/>
        <v>0</v>
      </c>
      <c r="R73" s="162">
        <f t="shared" si="51"/>
        <v>0</v>
      </c>
      <c r="S73" s="162">
        <f t="shared" si="51"/>
        <v>0</v>
      </c>
      <c r="T73" s="162">
        <f t="shared" si="51"/>
        <v>0</v>
      </c>
      <c r="U73" s="162">
        <f t="shared" si="51"/>
        <v>0</v>
      </c>
      <c r="V73" s="162">
        <f t="shared" si="51"/>
        <v>0</v>
      </c>
      <c r="X73" s="162">
        <f>SUM(X6:X72)</f>
        <v>0</v>
      </c>
      <c r="Y73" s="162">
        <f>SUM(Y6:Y72)</f>
        <v>0</v>
      </c>
    </row>
    <row r="74" spans="3:27" x14ac:dyDescent="0.3">
      <c r="F74" s="53"/>
      <c r="G74" s="54"/>
      <c r="H74" s="21"/>
      <c r="I74" s="432"/>
    </row>
    <row r="75" spans="3:27" x14ac:dyDescent="0.3">
      <c r="F75" s="53"/>
      <c r="G75" s="54"/>
      <c r="H75" s="21"/>
      <c r="I75" s="432"/>
    </row>
    <row r="76" spans="3:27" x14ac:dyDescent="0.3">
      <c r="F76" s="321"/>
      <c r="G76" s="45"/>
      <c r="H76" s="21"/>
      <c r="I76" s="432"/>
    </row>
    <row r="77" spans="3:27" x14ac:dyDescent="0.3">
      <c r="F77" s="321"/>
      <c r="G77" s="45"/>
      <c r="H77" s="21"/>
      <c r="I77" s="432"/>
    </row>
    <row r="78" spans="3:27" x14ac:dyDescent="0.3">
      <c r="F78" s="321"/>
      <c r="G78" s="45"/>
      <c r="H78" s="21"/>
      <c r="I78" s="432"/>
    </row>
    <row r="79" spans="3:27" x14ac:dyDescent="0.3">
      <c r="F79" s="321"/>
      <c r="G79" s="45"/>
      <c r="H79" s="21"/>
      <c r="I79" s="432"/>
    </row>
    <row r="80" spans="3:27" x14ac:dyDescent="0.3">
      <c r="F80" s="321"/>
      <c r="G80" s="45"/>
      <c r="H80" s="21"/>
      <c r="I80" s="432"/>
    </row>
    <row r="81" spans="6:9" x14ac:dyDescent="0.3">
      <c r="F81" s="321"/>
      <c r="G81" s="45"/>
      <c r="H81" s="21"/>
      <c r="I81" s="432"/>
    </row>
    <row r="82" spans="6:9" x14ac:dyDescent="0.3">
      <c r="F82" s="321"/>
      <c r="G82" s="45"/>
      <c r="H82" s="21"/>
      <c r="I82" s="432"/>
    </row>
    <row r="83" spans="6:9" x14ac:dyDescent="0.3">
      <c r="F83" s="321"/>
      <c r="G83" s="45"/>
      <c r="H83" s="21"/>
      <c r="I83" s="432"/>
    </row>
    <row r="84" spans="6:9" x14ac:dyDescent="0.3">
      <c r="F84" s="321"/>
      <c r="G84" s="45"/>
      <c r="H84" s="21"/>
      <c r="I84" s="432"/>
    </row>
    <row r="85" spans="6:9" x14ac:dyDescent="0.3">
      <c r="F85" s="321" t="s">
        <v>513</v>
      </c>
      <c r="G85" s="45"/>
      <c r="H85" s="21"/>
      <c r="I85" s="432"/>
    </row>
    <row r="86" spans="6:9" x14ac:dyDescent="0.3">
      <c r="F86" s="321"/>
      <c r="G86" s="45"/>
      <c r="H86" s="21"/>
      <c r="I86" s="432"/>
    </row>
    <row r="87" spans="6:9" x14ac:dyDescent="0.3">
      <c r="F87" s="321"/>
      <c r="G87" s="45"/>
      <c r="H87" s="21"/>
      <c r="I87" s="432"/>
    </row>
    <row r="88" spans="6:9" x14ac:dyDescent="0.3">
      <c r="F88" s="321"/>
      <c r="G88" s="45"/>
      <c r="H88" s="21"/>
      <c r="I88" s="432"/>
    </row>
    <row r="89" spans="6:9" x14ac:dyDescent="0.3">
      <c r="F89" s="321"/>
      <c r="G89" s="45"/>
      <c r="H89" s="21"/>
      <c r="I89" s="432"/>
    </row>
    <row r="90" spans="6:9" x14ac:dyDescent="0.3">
      <c r="F90" s="321"/>
      <c r="G90" s="45"/>
      <c r="H90" s="21"/>
      <c r="I90" s="432"/>
    </row>
    <row r="91" spans="6:9" x14ac:dyDescent="0.3">
      <c r="F91" s="321"/>
      <c r="G91" s="45"/>
      <c r="H91" s="21"/>
      <c r="I91" s="432"/>
    </row>
    <row r="92" spans="6:9" x14ac:dyDescent="0.3">
      <c r="F92" s="321"/>
      <c r="G92" s="45"/>
      <c r="H92" s="21"/>
      <c r="I92" s="432"/>
    </row>
    <row r="93" spans="6:9" x14ac:dyDescent="0.3">
      <c r="F93" s="321"/>
      <c r="G93" s="45"/>
      <c r="H93" s="21"/>
      <c r="I93" s="432"/>
    </row>
    <row r="94" spans="6:9" x14ac:dyDescent="0.3">
      <c r="F94" s="321"/>
      <c r="G94" s="45"/>
      <c r="H94" s="21"/>
      <c r="I94" s="432"/>
    </row>
    <row r="95" spans="6:9" x14ac:dyDescent="0.3">
      <c r="F95" s="321"/>
      <c r="G95" s="45"/>
      <c r="H95" s="21"/>
      <c r="I95" s="432"/>
    </row>
    <row r="96" spans="6:9" x14ac:dyDescent="0.3">
      <c r="F96" s="321"/>
      <c r="G96" s="45"/>
      <c r="H96" s="21"/>
      <c r="I96" s="432"/>
    </row>
    <row r="97" spans="6:10" x14ac:dyDescent="0.3">
      <c r="F97" s="321"/>
      <c r="G97" s="45"/>
      <c r="H97" s="21"/>
      <c r="I97" s="432"/>
    </row>
    <row r="98" spans="6:10" x14ac:dyDescent="0.3">
      <c r="F98" s="321"/>
      <c r="G98" s="45"/>
      <c r="H98" s="21"/>
      <c r="I98" s="432"/>
    </row>
    <row r="99" spans="6:10" x14ac:dyDescent="0.3">
      <c r="F99" s="321"/>
      <c r="G99" s="45"/>
      <c r="H99" s="21"/>
      <c r="I99" s="432"/>
    </row>
    <row r="100" spans="6:10" x14ac:dyDescent="0.3">
      <c r="F100" s="321"/>
      <c r="G100" s="45"/>
      <c r="H100" s="21"/>
      <c r="I100" s="432"/>
    </row>
    <row r="101" spans="6:10" x14ac:dyDescent="0.3">
      <c r="F101" s="321"/>
      <c r="G101" s="45"/>
      <c r="H101" s="21"/>
      <c r="I101" s="432"/>
    </row>
    <row r="102" spans="6:10" x14ac:dyDescent="0.3">
      <c r="F102" s="321"/>
      <c r="G102" s="45"/>
      <c r="H102" s="21"/>
      <c r="I102" s="432"/>
    </row>
    <row r="103" spans="6:10" x14ac:dyDescent="0.3">
      <c r="F103" s="321"/>
      <c r="G103" s="45"/>
      <c r="H103" s="21"/>
      <c r="I103" s="432"/>
      <c r="J103" s="42"/>
    </row>
    <row r="104" spans="6:10" x14ac:dyDescent="0.3">
      <c r="F104" s="321"/>
      <c r="G104" s="45"/>
      <c r="H104" s="21"/>
      <c r="I104" s="432"/>
    </row>
    <row r="105" spans="6:10" x14ac:dyDescent="0.3">
      <c r="F105" s="321"/>
      <c r="G105" s="45"/>
      <c r="H105" s="21"/>
      <c r="I105" s="432"/>
    </row>
    <row r="106" spans="6:10" x14ac:dyDescent="0.3">
      <c r="F106" s="321"/>
      <c r="G106" s="45"/>
      <c r="H106" s="21"/>
      <c r="I106" s="432"/>
    </row>
    <row r="107" spans="6:10" x14ac:dyDescent="0.3">
      <c r="F107" s="321"/>
      <c r="G107" s="45"/>
      <c r="H107" s="21"/>
      <c r="I107" s="432"/>
    </row>
    <row r="108" spans="6:10" x14ac:dyDescent="0.3">
      <c r="F108" s="321"/>
      <c r="G108" s="45"/>
      <c r="H108" s="21"/>
      <c r="I108" s="432"/>
    </row>
    <row r="109" spans="6:10" x14ac:dyDescent="0.3">
      <c r="F109" s="321"/>
      <c r="G109" s="45"/>
      <c r="H109" s="21"/>
      <c r="I109" s="432"/>
    </row>
    <row r="110" spans="6:10" x14ac:dyDescent="0.3">
      <c r="F110" s="321"/>
      <c r="G110" s="45"/>
      <c r="H110" s="21"/>
      <c r="I110" s="432"/>
    </row>
    <row r="111" spans="6:10" x14ac:dyDescent="0.3">
      <c r="F111" s="321"/>
      <c r="G111" s="45"/>
      <c r="H111" s="21"/>
      <c r="I111" s="432"/>
    </row>
    <row r="112" spans="6:10" x14ac:dyDescent="0.3">
      <c r="F112" s="321"/>
      <c r="G112" s="45"/>
      <c r="H112" s="21"/>
      <c r="I112" s="432"/>
    </row>
    <row r="113" spans="6:9" x14ac:dyDescent="0.3">
      <c r="F113" s="321"/>
      <c r="G113" s="45"/>
      <c r="H113" s="21"/>
      <c r="I113" s="432"/>
    </row>
    <row r="114" spans="6:9" x14ac:dyDescent="0.3">
      <c r="F114" s="321"/>
      <c r="G114" s="45"/>
      <c r="H114" s="21"/>
      <c r="I114" s="432"/>
    </row>
    <row r="115" spans="6:9" x14ac:dyDescent="0.3">
      <c r="F115" s="321"/>
      <c r="G115" s="45"/>
      <c r="H115" s="21"/>
      <c r="I115" s="432"/>
    </row>
    <row r="116" spans="6:9" x14ac:dyDescent="0.3">
      <c r="F116" s="321"/>
      <c r="G116" s="45"/>
      <c r="H116" s="21"/>
      <c r="I116" s="432"/>
    </row>
    <row r="117" spans="6:9" x14ac:dyDescent="0.3">
      <c r="F117" s="321"/>
      <c r="G117" s="45"/>
      <c r="H117" s="21"/>
      <c r="I117" s="432"/>
    </row>
    <row r="118" spans="6:9" x14ac:dyDescent="0.3">
      <c r="F118" s="321"/>
      <c r="G118" s="45"/>
      <c r="H118" s="21"/>
      <c r="I118" s="432"/>
    </row>
    <row r="119" spans="6:9" x14ac:dyDescent="0.3">
      <c r="F119" s="321"/>
      <c r="G119" s="45"/>
      <c r="H119" s="21"/>
      <c r="I119" s="432"/>
    </row>
    <row r="120" spans="6:9" x14ac:dyDescent="0.3">
      <c r="F120" s="321"/>
      <c r="G120" s="45"/>
      <c r="H120" s="21"/>
      <c r="I120" s="432"/>
    </row>
    <row r="121" spans="6:9" x14ac:dyDescent="0.3">
      <c r="F121" s="321"/>
      <c r="G121" s="45"/>
      <c r="H121" s="21"/>
      <c r="I121" s="432"/>
    </row>
    <row r="122" spans="6:9" x14ac:dyDescent="0.3">
      <c r="F122" s="321"/>
      <c r="G122" s="45"/>
      <c r="H122" s="21"/>
      <c r="I122" s="432"/>
    </row>
    <row r="123" spans="6:9" x14ac:dyDescent="0.3">
      <c r="F123" s="321"/>
      <c r="G123" s="45"/>
      <c r="H123" s="21"/>
      <c r="I123" s="432"/>
    </row>
    <row r="124" spans="6:9" x14ac:dyDescent="0.3">
      <c r="F124" s="321"/>
      <c r="G124" s="45"/>
      <c r="H124" s="21"/>
      <c r="I124" s="432"/>
    </row>
    <row r="125" spans="6:9" x14ac:dyDescent="0.3">
      <c r="F125" s="321"/>
      <c r="G125" s="45"/>
      <c r="H125" s="21"/>
      <c r="I125" s="432"/>
    </row>
    <row r="126" spans="6:9" x14ac:dyDescent="0.3">
      <c r="F126" s="321"/>
      <c r="G126" s="45"/>
      <c r="H126" s="21"/>
      <c r="I126" s="432"/>
    </row>
    <row r="127" spans="6:9" x14ac:dyDescent="0.3">
      <c r="F127" s="321"/>
      <c r="G127" s="45"/>
      <c r="H127" s="21"/>
      <c r="I127" s="432"/>
    </row>
    <row r="128" spans="6:9" x14ac:dyDescent="0.3">
      <c r="F128" s="321"/>
      <c r="G128" s="45"/>
      <c r="H128" s="21"/>
      <c r="I128" s="432"/>
    </row>
    <row r="129" spans="6:9" x14ac:dyDescent="0.3">
      <c r="F129" s="321"/>
      <c r="G129" s="45"/>
      <c r="H129" s="21"/>
      <c r="I129" s="432"/>
    </row>
    <row r="130" spans="6:9" x14ac:dyDescent="0.3">
      <c r="F130" s="321"/>
      <c r="G130" s="45"/>
      <c r="H130" s="21"/>
      <c r="I130" s="432"/>
    </row>
    <row r="131" spans="6:9" x14ac:dyDescent="0.3">
      <c r="F131" s="321"/>
      <c r="G131" s="45"/>
      <c r="H131" s="21"/>
      <c r="I131" s="432"/>
    </row>
    <row r="132" spans="6:9" x14ac:dyDescent="0.3">
      <c r="F132" s="321"/>
      <c r="G132" s="45"/>
      <c r="H132" s="21"/>
      <c r="I132" s="432"/>
    </row>
    <row r="133" spans="6:9" x14ac:dyDescent="0.3">
      <c r="F133" s="321"/>
      <c r="G133" s="45"/>
      <c r="H133" s="21"/>
      <c r="I133" s="432"/>
    </row>
    <row r="134" spans="6:9" x14ac:dyDescent="0.3">
      <c r="F134" s="321"/>
      <c r="G134" s="45"/>
      <c r="H134" s="21"/>
      <c r="I134" s="432"/>
    </row>
    <row r="135" spans="6:9" x14ac:dyDescent="0.3">
      <c r="F135" s="321"/>
      <c r="G135" s="45"/>
      <c r="H135" s="21"/>
      <c r="I135" s="432"/>
    </row>
    <row r="136" spans="6:9" x14ac:dyDescent="0.3">
      <c r="F136" s="321"/>
      <c r="G136" s="45"/>
      <c r="H136" s="21"/>
      <c r="I136" s="432"/>
    </row>
    <row r="137" spans="6:9" x14ac:dyDescent="0.3">
      <c r="F137" s="321"/>
      <c r="G137" s="45"/>
      <c r="H137" s="21"/>
      <c r="I137" s="432"/>
    </row>
    <row r="138" spans="6:9" x14ac:dyDescent="0.3">
      <c r="F138" s="321"/>
      <c r="G138" s="45"/>
      <c r="H138" s="21"/>
      <c r="I138" s="432"/>
    </row>
    <row r="139" spans="6:9" x14ac:dyDescent="0.3">
      <c r="F139" s="321"/>
      <c r="G139" s="45"/>
      <c r="H139" s="21"/>
      <c r="I139" s="432"/>
    </row>
    <row r="140" spans="6:9" x14ac:dyDescent="0.3">
      <c r="F140" s="321"/>
      <c r="G140" s="45"/>
      <c r="H140" s="21"/>
      <c r="I140" s="432"/>
    </row>
    <row r="141" spans="6:9" x14ac:dyDescent="0.3">
      <c r="F141" s="321"/>
      <c r="G141" s="45"/>
      <c r="H141" s="21"/>
      <c r="I141" s="432"/>
    </row>
    <row r="142" spans="6:9" x14ac:dyDescent="0.3">
      <c r="F142" s="321"/>
      <c r="G142" s="45"/>
      <c r="H142" s="21"/>
      <c r="I142" s="432"/>
    </row>
    <row r="143" spans="6:9" x14ac:dyDescent="0.3">
      <c r="F143" s="321"/>
      <c r="G143" s="45"/>
      <c r="H143" s="21"/>
      <c r="I143" s="432"/>
    </row>
    <row r="144" spans="6:9" x14ac:dyDescent="0.3">
      <c r="F144" s="321"/>
      <c r="G144" s="45"/>
      <c r="H144" s="21"/>
      <c r="I144" s="432"/>
    </row>
    <row r="145" spans="6:9" x14ac:dyDescent="0.3">
      <c r="F145" s="321"/>
      <c r="G145" s="45"/>
      <c r="H145" s="21"/>
      <c r="I145" s="432"/>
    </row>
    <row r="146" spans="6:9" x14ac:dyDescent="0.3">
      <c r="F146" s="321"/>
      <c r="G146" s="45"/>
      <c r="H146" s="21"/>
      <c r="I146" s="432"/>
    </row>
    <row r="147" spans="6:9" x14ac:dyDescent="0.3">
      <c r="F147" s="321"/>
      <c r="G147" s="45"/>
      <c r="H147" s="21"/>
      <c r="I147" s="432"/>
    </row>
    <row r="148" spans="6:9" x14ac:dyDescent="0.3">
      <c r="F148" s="321"/>
      <c r="G148" s="45"/>
      <c r="H148" s="21"/>
      <c r="I148" s="432"/>
    </row>
    <row r="149" spans="6:9" x14ac:dyDescent="0.3">
      <c r="F149" s="321"/>
      <c r="G149" s="45"/>
      <c r="H149" s="21"/>
      <c r="I149" s="432"/>
    </row>
    <row r="150" spans="6:9" x14ac:dyDescent="0.3">
      <c r="F150" s="321"/>
      <c r="G150" s="45"/>
      <c r="H150" s="21"/>
      <c r="I150" s="432"/>
    </row>
    <row r="151" spans="6:9" x14ac:dyDescent="0.3">
      <c r="F151" s="321"/>
      <c r="G151" s="45"/>
      <c r="H151" s="21"/>
      <c r="I151" s="432"/>
    </row>
    <row r="152" spans="6:9" x14ac:dyDescent="0.3">
      <c r="F152" s="321"/>
      <c r="G152" s="45"/>
      <c r="H152" s="21"/>
      <c r="I152" s="432"/>
    </row>
    <row r="153" spans="6:9" x14ac:dyDescent="0.3">
      <c r="F153" s="321"/>
      <c r="G153" s="45"/>
      <c r="H153" s="21"/>
      <c r="I153" s="432"/>
    </row>
    <row r="154" spans="6:9" x14ac:dyDescent="0.3">
      <c r="F154" s="321"/>
      <c r="G154" s="45"/>
      <c r="H154" s="21"/>
      <c r="I154" s="432"/>
    </row>
    <row r="155" spans="6:9" x14ac:dyDescent="0.3">
      <c r="F155" s="321"/>
      <c r="G155" s="45"/>
      <c r="H155" s="21"/>
      <c r="I155" s="432"/>
    </row>
    <row r="156" spans="6:9" x14ac:dyDescent="0.3">
      <c r="F156" s="321"/>
      <c r="G156" s="45"/>
      <c r="H156" s="21"/>
      <c r="I156" s="432"/>
    </row>
    <row r="157" spans="6:9" x14ac:dyDescent="0.3">
      <c r="F157" s="321"/>
      <c r="G157" s="45"/>
      <c r="H157" s="21"/>
      <c r="I157" s="432"/>
    </row>
    <row r="158" spans="6:9" x14ac:dyDescent="0.3">
      <c r="F158" s="321"/>
      <c r="G158" s="45"/>
      <c r="H158" s="21"/>
      <c r="I158" s="432"/>
    </row>
    <row r="159" spans="6:9" x14ac:dyDescent="0.3">
      <c r="F159" s="321"/>
      <c r="G159" s="45"/>
      <c r="H159" s="21"/>
      <c r="I159" s="432"/>
    </row>
    <row r="160" spans="6:9" x14ac:dyDescent="0.3">
      <c r="F160" s="321"/>
      <c r="G160" s="45"/>
      <c r="H160" s="21"/>
      <c r="I160" s="432"/>
    </row>
    <row r="161" spans="6:9" x14ac:dyDescent="0.3">
      <c r="F161" s="321"/>
      <c r="G161" s="45"/>
      <c r="H161" s="21"/>
      <c r="I161" s="432"/>
    </row>
    <row r="162" spans="6:9" x14ac:dyDescent="0.3">
      <c r="F162" s="321"/>
      <c r="G162" s="45"/>
      <c r="H162" s="21"/>
      <c r="I162" s="432"/>
    </row>
    <row r="163" spans="6:9" x14ac:dyDescent="0.3">
      <c r="F163" s="321"/>
      <c r="G163" s="45"/>
      <c r="H163" s="21"/>
      <c r="I163" s="432"/>
    </row>
    <row r="164" spans="6:9" x14ac:dyDescent="0.3">
      <c r="F164" s="321"/>
      <c r="G164" s="45"/>
      <c r="H164" s="21"/>
      <c r="I164" s="432"/>
    </row>
    <row r="165" spans="6:9" x14ac:dyDescent="0.3">
      <c r="F165" s="321"/>
      <c r="G165" s="45"/>
      <c r="H165" s="21"/>
      <c r="I165" s="432"/>
    </row>
    <row r="166" spans="6:9" x14ac:dyDescent="0.3">
      <c r="F166" s="321"/>
      <c r="G166" s="45"/>
      <c r="H166" s="21"/>
      <c r="I166" s="432"/>
    </row>
    <row r="167" spans="6:9" x14ac:dyDescent="0.3">
      <c r="F167" s="321"/>
      <c r="G167" s="45"/>
      <c r="H167" s="21"/>
      <c r="I167" s="432"/>
    </row>
    <row r="168" spans="6:9" x14ac:dyDescent="0.3">
      <c r="F168" s="321"/>
      <c r="G168" s="45"/>
      <c r="H168" s="21"/>
      <c r="I168" s="432"/>
    </row>
    <row r="169" spans="6:9" x14ac:dyDescent="0.3">
      <c r="F169" s="321"/>
      <c r="G169" s="45"/>
      <c r="H169" s="21"/>
      <c r="I169" s="432"/>
    </row>
    <row r="170" spans="6:9" x14ac:dyDescent="0.3">
      <c r="F170" s="321"/>
      <c r="G170" s="45"/>
      <c r="H170" s="21"/>
      <c r="I170" s="432"/>
    </row>
    <row r="171" spans="6:9" x14ac:dyDescent="0.3">
      <c r="F171" s="321"/>
      <c r="G171" s="45"/>
      <c r="H171" s="21"/>
      <c r="I171" s="432"/>
    </row>
    <row r="172" spans="6:9" x14ac:dyDescent="0.3">
      <c r="F172" s="321"/>
      <c r="G172" s="45"/>
      <c r="H172" s="21"/>
      <c r="I172" s="432"/>
    </row>
    <row r="173" spans="6:9" x14ac:dyDescent="0.3">
      <c r="F173" s="321"/>
      <c r="G173" s="45"/>
      <c r="H173" s="21"/>
      <c r="I173" s="432"/>
    </row>
    <row r="174" spans="6:9" x14ac:dyDescent="0.3">
      <c r="F174" s="321"/>
      <c r="G174" s="45"/>
      <c r="H174" s="21"/>
      <c r="I174" s="432"/>
    </row>
    <row r="175" spans="6:9" x14ac:dyDescent="0.3">
      <c r="F175" s="321"/>
      <c r="G175" s="45"/>
      <c r="H175" s="21"/>
      <c r="I175" s="432"/>
    </row>
    <row r="176" spans="6:9" x14ac:dyDescent="0.3">
      <c r="F176" s="321"/>
      <c r="G176" s="45"/>
      <c r="H176" s="21"/>
      <c r="I176" s="432"/>
    </row>
    <row r="177" spans="6:9" x14ac:dyDescent="0.3">
      <c r="F177" s="321"/>
      <c r="G177" s="45"/>
      <c r="H177" s="21"/>
      <c r="I177" s="432"/>
    </row>
    <row r="178" spans="6:9" x14ac:dyDescent="0.3">
      <c r="F178" s="321"/>
      <c r="G178" s="45"/>
      <c r="H178" s="21"/>
      <c r="I178" s="432"/>
    </row>
    <row r="179" spans="6:9" x14ac:dyDescent="0.3">
      <c r="F179" s="321"/>
      <c r="G179" s="45"/>
      <c r="H179" s="21"/>
      <c r="I179" s="432"/>
    </row>
    <row r="180" spans="6:9" x14ac:dyDescent="0.3">
      <c r="F180" s="321"/>
      <c r="G180" s="45"/>
      <c r="H180" s="21"/>
      <c r="I180" s="432"/>
    </row>
    <row r="181" spans="6:9" x14ac:dyDescent="0.3">
      <c r="F181" s="321"/>
      <c r="G181" s="45"/>
      <c r="H181" s="21"/>
      <c r="I181" s="432"/>
    </row>
    <row r="182" spans="6:9" x14ac:dyDescent="0.3">
      <c r="F182" s="321"/>
      <c r="G182" s="45"/>
      <c r="H182" s="21"/>
      <c r="I182" s="432"/>
    </row>
    <row r="183" spans="6:9" x14ac:dyDescent="0.3">
      <c r="F183" s="321"/>
      <c r="G183" s="45"/>
      <c r="H183" s="21"/>
      <c r="I183" s="432"/>
    </row>
    <row r="184" spans="6:9" x14ac:dyDescent="0.3">
      <c r="F184" s="321"/>
      <c r="G184" s="45"/>
      <c r="H184" s="21"/>
      <c r="I184" s="432"/>
    </row>
    <row r="185" spans="6:9" x14ac:dyDescent="0.3">
      <c r="F185" s="321"/>
      <c r="G185" s="45"/>
      <c r="H185" s="21"/>
      <c r="I185" s="432"/>
    </row>
    <row r="186" spans="6:9" x14ac:dyDescent="0.3">
      <c r="F186" s="321"/>
      <c r="G186" s="45"/>
      <c r="H186" s="21"/>
      <c r="I186" s="432"/>
    </row>
    <row r="187" spans="6:9" x14ac:dyDescent="0.3">
      <c r="F187" s="321"/>
      <c r="G187" s="45"/>
      <c r="H187" s="21"/>
      <c r="I187" s="432"/>
    </row>
    <row r="188" spans="6:9" x14ac:dyDescent="0.3">
      <c r="F188" s="321"/>
      <c r="G188" s="45"/>
      <c r="H188" s="21"/>
      <c r="I188" s="432"/>
    </row>
    <row r="189" spans="6:9" x14ac:dyDescent="0.3">
      <c r="F189" s="321"/>
      <c r="G189" s="45"/>
      <c r="H189" s="21"/>
      <c r="I189" s="432"/>
    </row>
    <row r="190" spans="6:9" x14ac:dyDescent="0.3">
      <c r="F190" s="321"/>
      <c r="G190" s="45"/>
      <c r="H190" s="21"/>
      <c r="I190" s="432"/>
    </row>
    <row r="191" spans="6:9" x14ac:dyDescent="0.3">
      <c r="F191" s="321"/>
      <c r="G191" s="45"/>
      <c r="H191" s="21"/>
      <c r="I191" s="432"/>
    </row>
    <row r="192" spans="6:9" x14ac:dyDescent="0.3">
      <c r="F192" s="321"/>
      <c r="G192" s="45"/>
      <c r="H192" s="21"/>
      <c r="I192" s="432"/>
    </row>
    <row r="193" spans="6:9" x14ac:dyDescent="0.3">
      <c r="F193" s="321"/>
      <c r="G193" s="45"/>
      <c r="H193" s="21"/>
      <c r="I193" s="432"/>
    </row>
    <row r="194" spans="6:9" x14ac:dyDescent="0.3">
      <c r="F194" s="321"/>
      <c r="G194" s="45"/>
      <c r="H194" s="21"/>
      <c r="I194" s="432"/>
    </row>
    <row r="195" spans="6:9" x14ac:dyDescent="0.3">
      <c r="F195" s="321"/>
      <c r="G195" s="45"/>
      <c r="H195" s="21"/>
      <c r="I195" s="432"/>
    </row>
    <row r="196" spans="6:9" x14ac:dyDescent="0.3">
      <c r="F196" s="321"/>
      <c r="G196" s="45"/>
      <c r="H196" s="21"/>
      <c r="I196" s="432"/>
    </row>
    <row r="197" spans="6:9" x14ac:dyDescent="0.3">
      <c r="F197" s="321"/>
      <c r="G197" s="45"/>
      <c r="H197" s="21"/>
      <c r="I197" s="432"/>
    </row>
    <row r="198" spans="6:9" x14ac:dyDescent="0.3">
      <c r="F198" s="321"/>
      <c r="G198" s="45"/>
      <c r="H198" s="21"/>
      <c r="I198" s="432"/>
    </row>
    <row r="199" spans="6:9" x14ac:dyDescent="0.3">
      <c r="F199" s="321"/>
      <c r="G199" s="45"/>
      <c r="H199" s="21"/>
      <c r="I199" s="432"/>
    </row>
    <row r="200" spans="6:9" x14ac:dyDescent="0.3">
      <c r="F200" s="321"/>
      <c r="G200" s="45"/>
      <c r="H200" s="21"/>
      <c r="I200" s="432"/>
    </row>
    <row r="201" spans="6:9" x14ac:dyDescent="0.3">
      <c r="F201" s="321"/>
      <c r="G201" s="45"/>
      <c r="H201" s="21"/>
      <c r="I201" s="432"/>
    </row>
    <row r="202" spans="6:9" x14ac:dyDescent="0.3">
      <c r="F202" s="321"/>
      <c r="G202" s="45"/>
      <c r="H202" s="21"/>
      <c r="I202" s="432"/>
    </row>
    <row r="203" spans="6:9" x14ac:dyDescent="0.3">
      <c r="F203" s="321"/>
      <c r="G203" s="45"/>
      <c r="H203" s="21"/>
      <c r="I203" s="432"/>
    </row>
    <row r="204" spans="6:9" x14ac:dyDescent="0.3">
      <c r="F204" s="321"/>
      <c r="G204" s="45"/>
      <c r="H204" s="21"/>
      <c r="I204" s="432"/>
    </row>
    <row r="205" spans="6:9" x14ac:dyDescent="0.3">
      <c r="F205" s="321"/>
      <c r="G205" s="45"/>
      <c r="H205" s="21"/>
      <c r="I205" s="432"/>
    </row>
    <row r="206" spans="6:9" x14ac:dyDescent="0.3">
      <c r="F206" s="321"/>
      <c r="G206" s="45"/>
      <c r="H206" s="21"/>
      <c r="I206" s="432"/>
    </row>
    <row r="207" spans="6:9" x14ac:dyDescent="0.3">
      <c r="F207" s="321"/>
      <c r="G207" s="45"/>
      <c r="H207" s="21"/>
      <c r="I207" s="432"/>
    </row>
    <row r="208" spans="6:9" x14ac:dyDescent="0.3">
      <c r="F208" s="321"/>
      <c r="G208" s="45"/>
      <c r="H208" s="21"/>
      <c r="I208" s="432"/>
    </row>
    <row r="209" spans="6:9" x14ac:dyDescent="0.3">
      <c r="F209" s="321"/>
      <c r="G209" s="45"/>
      <c r="H209" s="21"/>
      <c r="I209" s="432"/>
    </row>
    <row r="210" spans="6:9" x14ac:dyDescent="0.3">
      <c r="F210" s="321"/>
      <c r="G210" s="45"/>
      <c r="H210" s="21"/>
      <c r="I210" s="432"/>
    </row>
    <row r="211" spans="6:9" x14ac:dyDescent="0.3">
      <c r="F211" s="321"/>
      <c r="G211" s="45"/>
      <c r="H211" s="21"/>
      <c r="I211" s="432"/>
    </row>
    <row r="212" spans="6:9" x14ac:dyDescent="0.3">
      <c r="F212" s="321"/>
      <c r="G212" s="45"/>
      <c r="H212" s="21"/>
      <c r="I212" s="432"/>
    </row>
    <row r="213" spans="6:9" x14ac:dyDescent="0.3">
      <c r="F213" s="321"/>
      <c r="G213" s="45"/>
      <c r="H213" s="21"/>
      <c r="I213" s="432"/>
    </row>
    <row r="214" spans="6:9" x14ac:dyDescent="0.3">
      <c r="F214" s="321"/>
      <c r="G214" s="45"/>
      <c r="H214" s="21"/>
      <c r="I214" s="432"/>
    </row>
    <row r="215" spans="6:9" x14ac:dyDescent="0.3">
      <c r="F215" s="321"/>
      <c r="G215" s="45"/>
      <c r="H215" s="21"/>
      <c r="I215" s="432"/>
    </row>
    <row r="216" spans="6:9" x14ac:dyDescent="0.3">
      <c r="F216" s="321"/>
      <c r="G216" s="45"/>
      <c r="H216" s="21"/>
      <c r="I216" s="432"/>
    </row>
    <row r="217" spans="6:9" x14ac:dyDescent="0.3">
      <c r="F217" s="321"/>
      <c r="G217" s="45"/>
      <c r="H217" s="21"/>
      <c r="I217" s="432"/>
    </row>
    <row r="218" spans="6:9" x14ac:dyDescent="0.3">
      <c r="F218" s="321"/>
      <c r="G218" s="45"/>
      <c r="H218" s="21"/>
      <c r="I218" s="432"/>
    </row>
    <row r="219" spans="6:9" x14ac:dyDescent="0.3">
      <c r="F219" s="321"/>
      <c r="G219" s="45"/>
      <c r="H219" s="21"/>
      <c r="I219" s="432"/>
    </row>
    <row r="220" spans="6:9" x14ac:dyDescent="0.3">
      <c r="F220" s="321"/>
      <c r="G220" s="45"/>
      <c r="H220" s="21"/>
      <c r="I220" s="432"/>
    </row>
    <row r="221" spans="6:9" x14ac:dyDescent="0.3">
      <c r="F221" s="321"/>
      <c r="G221" s="45"/>
      <c r="H221" s="21"/>
      <c r="I221" s="432"/>
    </row>
    <row r="222" spans="6:9" x14ac:dyDescent="0.3">
      <c r="F222" s="321"/>
      <c r="G222" s="45"/>
      <c r="H222" s="21"/>
      <c r="I222" s="432"/>
    </row>
    <row r="223" spans="6:9" x14ac:dyDescent="0.3">
      <c r="F223" s="321"/>
      <c r="G223" s="45"/>
      <c r="H223" s="21"/>
      <c r="I223" s="432"/>
    </row>
    <row r="224" spans="6:9" x14ac:dyDescent="0.3">
      <c r="F224" s="321"/>
      <c r="G224" s="45"/>
      <c r="H224" s="21"/>
      <c r="I224" s="432"/>
    </row>
    <row r="225" spans="6:9" x14ac:dyDescent="0.3">
      <c r="F225" s="321"/>
      <c r="G225" s="45"/>
      <c r="H225" s="21"/>
      <c r="I225" s="432"/>
    </row>
    <row r="226" spans="6:9" x14ac:dyDescent="0.3">
      <c r="F226" s="321"/>
      <c r="G226" s="45"/>
      <c r="H226" s="21"/>
      <c r="I226" s="432"/>
    </row>
    <row r="227" spans="6:9" x14ac:dyDescent="0.3">
      <c r="F227" s="321"/>
      <c r="G227" s="45"/>
      <c r="H227" s="21"/>
      <c r="I227" s="432"/>
    </row>
    <row r="228" spans="6:9" x14ac:dyDescent="0.3">
      <c r="F228" s="321"/>
      <c r="G228" s="45"/>
      <c r="H228" s="21"/>
      <c r="I228" s="432"/>
    </row>
    <row r="229" spans="6:9" x14ac:dyDescent="0.3">
      <c r="F229" s="321"/>
      <c r="G229" s="45"/>
      <c r="H229" s="21"/>
      <c r="I229" s="432"/>
    </row>
    <row r="230" spans="6:9" x14ac:dyDescent="0.3">
      <c r="F230" s="321"/>
      <c r="G230" s="45"/>
      <c r="H230" s="21"/>
      <c r="I230" s="432"/>
    </row>
    <row r="231" spans="6:9" x14ac:dyDescent="0.3">
      <c r="F231" s="321"/>
      <c r="G231" s="45"/>
      <c r="H231" s="21"/>
      <c r="I231" s="432"/>
    </row>
    <row r="232" spans="6:9" x14ac:dyDescent="0.3">
      <c r="F232" s="321"/>
      <c r="G232" s="45"/>
      <c r="H232" s="21"/>
      <c r="I232" s="432"/>
    </row>
    <row r="233" spans="6:9" x14ac:dyDescent="0.3">
      <c r="F233" s="321"/>
      <c r="G233" s="45"/>
      <c r="H233" s="21"/>
      <c r="I233" s="432"/>
    </row>
    <row r="234" spans="6:9" x14ac:dyDescent="0.3">
      <c r="F234" s="321"/>
      <c r="G234" s="45"/>
      <c r="H234" s="21"/>
      <c r="I234" s="432"/>
    </row>
    <row r="235" spans="6:9" x14ac:dyDescent="0.3">
      <c r="F235" s="321"/>
      <c r="G235" s="45"/>
      <c r="H235" s="21"/>
      <c r="I235" s="432"/>
    </row>
    <row r="236" spans="6:9" x14ac:dyDescent="0.3">
      <c r="F236" s="321"/>
      <c r="G236" s="45"/>
      <c r="H236" s="21"/>
      <c r="I236" s="432"/>
    </row>
    <row r="237" spans="6:9" x14ac:dyDescent="0.3">
      <c r="F237" s="321"/>
      <c r="G237" s="45"/>
      <c r="H237" s="21"/>
      <c r="I237" s="432"/>
    </row>
    <row r="238" spans="6:9" x14ac:dyDescent="0.3">
      <c r="F238" s="321"/>
      <c r="G238" s="45"/>
      <c r="H238" s="21"/>
      <c r="I238" s="432"/>
    </row>
    <row r="239" spans="6:9" x14ac:dyDescent="0.3">
      <c r="F239" s="321"/>
      <c r="G239" s="45"/>
      <c r="H239" s="21"/>
      <c r="I239" s="432"/>
    </row>
    <row r="240" spans="6:9" x14ac:dyDescent="0.3">
      <c r="F240" s="321"/>
      <c r="G240" s="45"/>
      <c r="H240" s="21"/>
      <c r="I240" s="432"/>
    </row>
    <row r="241" spans="6:9" x14ac:dyDescent="0.3">
      <c r="F241" s="321"/>
      <c r="G241" s="45"/>
      <c r="H241" s="21"/>
      <c r="I241" s="432"/>
    </row>
    <row r="242" spans="6:9" x14ac:dyDescent="0.3">
      <c r="F242" s="321"/>
      <c r="G242" s="45"/>
      <c r="H242" s="21"/>
      <c r="I242" s="432"/>
    </row>
    <row r="243" spans="6:9" x14ac:dyDescent="0.3">
      <c r="F243" s="321"/>
      <c r="G243" s="45"/>
      <c r="H243" s="21"/>
      <c r="I243" s="432"/>
    </row>
    <row r="244" spans="6:9" x14ac:dyDescent="0.3">
      <c r="F244" s="321"/>
      <c r="G244" s="45"/>
      <c r="H244" s="21"/>
      <c r="I244" s="432"/>
    </row>
    <row r="245" spans="6:9" x14ac:dyDescent="0.3">
      <c r="F245" s="321"/>
      <c r="G245" s="45"/>
      <c r="H245" s="21"/>
      <c r="I245" s="432"/>
    </row>
    <row r="246" spans="6:9" x14ac:dyDescent="0.3">
      <c r="F246" s="321"/>
      <c r="G246" s="45"/>
      <c r="H246" s="21"/>
      <c r="I246" s="432"/>
    </row>
    <row r="247" spans="6:9" x14ac:dyDescent="0.3">
      <c r="F247" s="321"/>
      <c r="G247" s="45"/>
      <c r="H247" s="21"/>
      <c r="I247" s="432"/>
    </row>
    <row r="248" spans="6:9" x14ac:dyDescent="0.3">
      <c r="F248" s="321"/>
      <c r="G248" s="45"/>
      <c r="H248" s="21"/>
      <c r="I248" s="432"/>
    </row>
    <row r="249" spans="6:9" x14ac:dyDescent="0.3">
      <c r="F249" s="321"/>
      <c r="G249" s="45"/>
      <c r="H249" s="21"/>
      <c r="I249" s="432"/>
    </row>
    <row r="250" spans="6:9" x14ac:dyDescent="0.3">
      <c r="F250" s="321"/>
      <c r="G250" s="45"/>
      <c r="H250" s="21"/>
      <c r="I250" s="432"/>
    </row>
    <row r="251" spans="6:9" x14ac:dyDescent="0.3">
      <c r="F251" s="321"/>
      <c r="G251" s="45"/>
      <c r="H251" s="21"/>
      <c r="I251" s="432"/>
    </row>
    <row r="252" spans="6:9" x14ac:dyDescent="0.3">
      <c r="F252" s="321"/>
      <c r="G252" s="45"/>
      <c r="H252" s="21"/>
      <c r="I252" s="432"/>
    </row>
    <row r="253" spans="6:9" x14ac:dyDescent="0.3">
      <c r="F253" s="321"/>
      <c r="G253" s="45"/>
      <c r="H253" s="21"/>
      <c r="I253" s="432"/>
    </row>
    <row r="254" spans="6:9" x14ac:dyDescent="0.3">
      <c r="F254" s="321"/>
      <c r="G254" s="45"/>
      <c r="H254" s="21"/>
      <c r="I254" s="432"/>
    </row>
    <row r="255" spans="6:9" x14ac:dyDescent="0.3">
      <c r="F255" s="321"/>
      <c r="G255" s="45"/>
      <c r="H255" s="21"/>
      <c r="I255" s="432"/>
    </row>
    <row r="256" spans="6:9" x14ac:dyDescent="0.3">
      <c r="F256" s="321"/>
      <c r="G256" s="45"/>
      <c r="H256" s="21"/>
      <c r="I256" s="432"/>
    </row>
    <row r="257" spans="6:9" x14ac:dyDescent="0.3">
      <c r="F257" s="321"/>
      <c r="G257" s="45"/>
      <c r="H257" s="21"/>
      <c r="I257" s="432"/>
    </row>
    <row r="258" spans="6:9" x14ac:dyDescent="0.3">
      <c r="F258" s="321"/>
      <c r="G258" s="45"/>
      <c r="H258" s="21"/>
      <c r="I258" s="432"/>
    </row>
    <row r="259" spans="6:9" x14ac:dyDescent="0.3">
      <c r="F259" s="321"/>
      <c r="G259" s="45"/>
      <c r="H259" s="21"/>
      <c r="I259" s="432"/>
    </row>
    <row r="260" spans="6:9" x14ac:dyDescent="0.3">
      <c r="F260" s="321"/>
      <c r="G260" s="45"/>
      <c r="H260" s="21"/>
      <c r="I260" s="432"/>
    </row>
    <row r="261" spans="6:9" x14ac:dyDescent="0.3">
      <c r="F261" s="321"/>
      <c r="G261" s="45"/>
      <c r="H261" s="21"/>
      <c r="I261" s="432"/>
    </row>
    <row r="262" spans="6:9" x14ac:dyDescent="0.3">
      <c r="F262" s="321"/>
      <c r="G262" s="45"/>
      <c r="H262" s="21"/>
      <c r="I262" s="432"/>
    </row>
    <row r="263" spans="6:9" x14ac:dyDescent="0.3">
      <c r="F263" s="321"/>
      <c r="G263" s="45"/>
      <c r="H263" s="21"/>
      <c r="I263" s="432"/>
    </row>
    <row r="264" spans="6:9" x14ac:dyDescent="0.3">
      <c r="F264" s="321"/>
      <c r="G264" s="45"/>
      <c r="H264" s="21"/>
      <c r="I264" s="432"/>
    </row>
    <row r="265" spans="6:9" x14ac:dyDescent="0.3">
      <c r="F265" s="321"/>
      <c r="G265" s="45"/>
      <c r="H265" s="21"/>
      <c r="I265" s="432"/>
    </row>
    <row r="266" spans="6:9" x14ac:dyDescent="0.3">
      <c r="F266" s="321"/>
      <c r="G266" s="45"/>
      <c r="H266" s="21"/>
      <c r="I266" s="432"/>
    </row>
    <row r="267" spans="6:9" x14ac:dyDescent="0.3">
      <c r="F267" s="321"/>
      <c r="G267" s="45"/>
      <c r="H267" s="21"/>
      <c r="I267" s="432"/>
    </row>
    <row r="268" spans="6:9" x14ac:dyDescent="0.3">
      <c r="F268" s="321"/>
      <c r="G268" s="45"/>
      <c r="H268" s="21"/>
      <c r="I268" s="432"/>
    </row>
    <row r="269" spans="6:9" x14ac:dyDescent="0.3">
      <c r="F269" s="321"/>
      <c r="G269" s="45"/>
      <c r="H269" s="21"/>
      <c r="I269" s="432"/>
    </row>
    <row r="270" spans="6:9" x14ac:dyDescent="0.3">
      <c r="F270" s="321"/>
      <c r="G270" s="45"/>
      <c r="H270" s="21"/>
      <c r="I270" s="432"/>
    </row>
    <row r="271" spans="6:9" x14ac:dyDescent="0.3">
      <c r="F271" s="321"/>
      <c r="G271" s="45"/>
      <c r="H271" s="21"/>
      <c r="I271" s="432"/>
    </row>
    <row r="272" spans="6:9" x14ac:dyDescent="0.3">
      <c r="F272" s="321"/>
      <c r="G272" s="45"/>
      <c r="H272" s="21"/>
      <c r="I272" s="432"/>
    </row>
    <row r="273" spans="6:9" x14ac:dyDescent="0.3">
      <c r="F273" s="321"/>
      <c r="G273" s="45"/>
      <c r="H273" s="21"/>
      <c r="I273" s="432"/>
    </row>
    <row r="274" spans="6:9" x14ac:dyDescent="0.3">
      <c r="F274" s="321"/>
      <c r="G274" s="45"/>
      <c r="H274" s="21"/>
      <c r="I274" s="432"/>
    </row>
    <row r="275" spans="6:9" x14ac:dyDescent="0.3">
      <c r="F275" s="321"/>
      <c r="G275" s="45"/>
      <c r="H275" s="21"/>
      <c r="I275" s="432"/>
    </row>
    <row r="276" spans="6:9" x14ac:dyDescent="0.3">
      <c r="F276" s="321"/>
      <c r="G276" s="45"/>
      <c r="H276" s="21"/>
      <c r="I276" s="432"/>
    </row>
    <row r="277" spans="6:9" x14ac:dyDescent="0.3">
      <c r="F277" s="321"/>
      <c r="G277" s="45"/>
      <c r="H277" s="21"/>
      <c r="I277" s="432"/>
    </row>
    <row r="278" spans="6:9" x14ac:dyDescent="0.3">
      <c r="F278" s="321"/>
      <c r="G278" s="45"/>
      <c r="H278" s="21"/>
      <c r="I278" s="432"/>
    </row>
    <row r="279" spans="6:9" x14ac:dyDescent="0.3">
      <c r="F279" s="321"/>
      <c r="G279" s="45"/>
      <c r="H279" s="21"/>
      <c r="I279" s="432"/>
    </row>
    <row r="280" spans="6:9" x14ac:dyDescent="0.3">
      <c r="F280" s="321"/>
      <c r="G280" s="45"/>
      <c r="H280" s="21"/>
      <c r="I280" s="432"/>
    </row>
    <row r="281" spans="6:9" x14ac:dyDescent="0.3">
      <c r="F281" s="321"/>
      <c r="G281" s="45"/>
      <c r="H281" s="21"/>
      <c r="I281" s="432"/>
    </row>
    <row r="282" spans="6:9" x14ac:dyDescent="0.3">
      <c r="F282" s="321"/>
      <c r="G282" s="45"/>
      <c r="H282" s="21"/>
      <c r="I282" s="432"/>
    </row>
    <row r="283" spans="6:9" x14ac:dyDescent="0.3">
      <c r="F283" s="321"/>
      <c r="G283" s="45"/>
      <c r="H283" s="21"/>
      <c r="I283" s="432"/>
    </row>
    <row r="284" spans="6:9" x14ac:dyDescent="0.3">
      <c r="F284" s="321"/>
      <c r="G284" s="45"/>
      <c r="H284" s="21"/>
      <c r="I284" s="432"/>
    </row>
    <row r="285" spans="6:9" x14ac:dyDescent="0.3">
      <c r="F285" s="321"/>
      <c r="G285" s="45"/>
      <c r="H285" s="21"/>
      <c r="I285" s="432"/>
    </row>
    <row r="286" spans="6:9" x14ac:dyDescent="0.3">
      <c r="F286" s="321"/>
      <c r="G286" s="45"/>
      <c r="H286" s="21"/>
      <c r="I286" s="432"/>
    </row>
    <row r="287" spans="6:9" x14ac:dyDescent="0.3">
      <c r="F287" s="321"/>
      <c r="G287" s="45"/>
      <c r="H287" s="21"/>
      <c r="I287" s="432"/>
    </row>
    <row r="288" spans="6:9" x14ac:dyDescent="0.3">
      <c r="F288" s="321"/>
      <c r="G288" s="45"/>
      <c r="H288" s="21"/>
      <c r="I288" s="432"/>
    </row>
    <row r="289" spans="6:9" x14ac:dyDescent="0.3">
      <c r="F289" s="321"/>
      <c r="G289" s="45"/>
      <c r="H289" s="21"/>
      <c r="I289" s="432"/>
    </row>
    <row r="290" spans="6:9" x14ac:dyDescent="0.3">
      <c r="F290" s="321"/>
      <c r="G290" s="45"/>
      <c r="H290" s="21"/>
      <c r="I290" s="432"/>
    </row>
    <row r="291" spans="6:9" x14ac:dyDescent="0.3">
      <c r="F291" s="321"/>
      <c r="G291" s="45"/>
      <c r="H291" s="21"/>
      <c r="I291" s="432"/>
    </row>
    <row r="292" spans="6:9" x14ac:dyDescent="0.3">
      <c r="F292" s="321"/>
      <c r="G292" s="45"/>
      <c r="H292" s="21"/>
      <c r="I292" s="432"/>
    </row>
    <row r="293" spans="6:9" x14ac:dyDescent="0.3">
      <c r="F293" s="321"/>
      <c r="G293" s="45"/>
      <c r="H293" s="21"/>
      <c r="I293" s="432"/>
    </row>
    <row r="294" spans="6:9" x14ac:dyDescent="0.3">
      <c r="F294" s="321"/>
      <c r="G294" s="45"/>
      <c r="H294" s="21"/>
      <c r="I294" s="432"/>
    </row>
    <row r="295" spans="6:9" x14ac:dyDescent="0.3">
      <c r="F295" s="321"/>
      <c r="G295" s="45"/>
      <c r="H295" s="21"/>
      <c r="I295" s="432"/>
    </row>
    <row r="296" spans="6:9" x14ac:dyDescent="0.3">
      <c r="F296" s="321"/>
      <c r="G296" s="45"/>
      <c r="H296" s="21"/>
      <c r="I296" s="432"/>
    </row>
    <row r="297" spans="6:9" x14ac:dyDescent="0.3">
      <c r="F297" s="321"/>
      <c r="G297" s="45"/>
      <c r="H297" s="21"/>
      <c r="I297" s="432"/>
    </row>
    <row r="298" spans="6:9" x14ac:dyDescent="0.3">
      <c r="F298" s="321"/>
      <c r="G298" s="45"/>
      <c r="H298" s="21"/>
      <c r="I298" s="432"/>
    </row>
    <row r="299" spans="6:9" x14ac:dyDescent="0.3">
      <c r="F299" s="321"/>
      <c r="G299" s="45"/>
      <c r="H299" s="21"/>
      <c r="I299" s="432"/>
    </row>
    <row r="300" spans="6:9" x14ac:dyDescent="0.3">
      <c r="F300" s="321"/>
      <c r="G300" s="45"/>
      <c r="H300" s="21"/>
      <c r="I300" s="432"/>
    </row>
    <row r="301" spans="6:9" x14ac:dyDescent="0.3">
      <c r="F301" s="321"/>
      <c r="G301" s="45"/>
      <c r="H301" s="21"/>
      <c r="I301" s="432"/>
    </row>
    <row r="302" spans="6:9" x14ac:dyDescent="0.3">
      <c r="F302" s="321"/>
      <c r="G302" s="45"/>
      <c r="H302" s="21"/>
      <c r="I302" s="432"/>
    </row>
    <row r="303" spans="6:9" x14ac:dyDescent="0.3">
      <c r="F303" s="321"/>
      <c r="G303" s="45"/>
      <c r="H303" s="21"/>
      <c r="I303" s="432"/>
    </row>
    <row r="304" spans="6:9" x14ac:dyDescent="0.3">
      <c r="F304" s="321"/>
      <c r="G304" s="45"/>
      <c r="H304" s="21"/>
      <c r="I304" s="432"/>
    </row>
    <row r="305" spans="6:9" x14ac:dyDescent="0.3">
      <c r="F305" s="321"/>
      <c r="G305" s="45"/>
      <c r="H305" s="21"/>
      <c r="I305" s="432"/>
    </row>
    <row r="306" spans="6:9" x14ac:dyDescent="0.3">
      <c r="F306" s="321"/>
      <c r="G306" s="45"/>
      <c r="H306" s="21"/>
      <c r="I306" s="432"/>
    </row>
    <row r="307" spans="6:9" x14ac:dyDescent="0.3">
      <c r="F307" s="321"/>
      <c r="G307" s="45"/>
      <c r="H307" s="21"/>
      <c r="I307" s="432"/>
    </row>
    <row r="308" spans="6:9" x14ac:dyDescent="0.3">
      <c r="F308" s="321"/>
      <c r="G308" s="45"/>
      <c r="H308" s="21"/>
      <c r="I308" s="432"/>
    </row>
    <row r="309" spans="6:9" x14ac:dyDescent="0.3">
      <c r="F309" s="321"/>
      <c r="G309" s="45"/>
      <c r="H309" s="21"/>
      <c r="I309" s="432"/>
    </row>
    <row r="310" spans="6:9" x14ac:dyDescent="0.3">
      <c r="F310" s="321"/>
      <c r="G310" s="45"/>
      <c r="H310" s="21"/>
      <c r="I310" s="432"/>
    </row>
    <row r="311" spans="6:9" x14ac:dyDescent="0.3">
      <c r="F311" s="321"/>
      <c r="G311" s="45"/>
      <c r="H311" s="21"/>
      <c r="I311" s="432"/>
    </row>
    <row r="312" spans="6:9" x14ac:dyDescent="0.3">
      <c r="F312" s="321"/>
      <c r="G312" s="45"/>
      <c r="H312" s="21"/>
      <c r="I312" s="432"/>
    </row>
    <row r="313" spans="6:9" x14ac:dyDescent="0.3">
      <c r="F313" s="321"/>
      <c r="G313" s="45"/>
      <c r="H313" s="21"/>
      <c r="I313" s="432"/>
    </row>
    <row r="314" spans="6:9" x14ac:dyDescent="0.3">
      <c r="F314" s="321"/>
      <c r="G314" s="45"/>
      <c r="H314" s="21"/>
      <c r="I314" s="432"/>
    </row>
    <row r="315" spans="6:9" x14ac:dyDescent="0.3">
      <c r="F315" s="321"/>
      <c r="G315" s="45"/>
      <c r="H315" s="21"/>
      <c r="I315" s="432"/>
    </row>
    <row r="316" spans="6:9" x14ac:dyDescent="0.3">
      <c r="F316" s="321"/>
      <c r="G316" s="45"/>
      <c r="H316" s="21"/>
      <c r="I316" s="432"/>
    </row>
    <row r="317" spans="6:9" x14ac:dyDescent="0.3">
      <c r="F317" s="321"/>
      <c r="G317" s="45"/>
      <c r="H317" s="21"/>
      <c r="I317" s="432"/>
    </row>
    <row r="318" spans="6:9" x14ac:dyDescent="0.3">
      <c r="F318" s="321"/>
      <c r="G318" s="45"/>
      <c r="H318" s="21"/>
      <c r="I318" s="432"/>
    </row>
    <row r="319" spans="6:9" x14ac:dyDescent="0.3">
      <c r="F319" s="321"/>
      <c r="G319" s="45"/>
      <c r="H319" s="21"/>
      <c r="I319" s="432"/>
    </row>
    <row r="320" spans="6:9" x14ac:dyDescent="0.3">
      <c r="F320" s="321"/>
      <c r="G320" s="45"/>
      <c r="H320" s="21"/>
      <c r="I320" s="432"/>
    </row>
    <row r="321" spans="6:9" x14ac:dyDescent="0.3">
      <c r="F321" s="321"/>
      <c r="G321" s="45"/>
      <c r="H321" s="21"/>
      <c r="I321" s="432"/>
    </row>
    <row r="322" spans="6:9" x14ac:dyDescent="0.3">
      <c r="F322" s="321"/>
      <c r="G322" s="45"/>
      <c r="H322" s="21"/>
      <c r="I322" s="432"/>
    </row>
    <row r="323" spans="6:9" x14ac:dyDescent="0.3">
      <c r="F323" s="321"/>
      <c r="G323" s="45"/>
      <c r="H323" s="21"/>
      <c r="I323" s="432"/>
    </row>
    <row r="324" spans="6:9" x14ac:dyDescent="0.3">
      <c r="F324" s="321"/>
      <c r="G324" s="45"/>
      <c r="H324" s="21"/>
      <c r="I324" s="432"/>
    </row>
    <row r="325" spans="6:9" x14ac:dyDescent="0.3">
      <c r="F325" s="321"/>
      <c r="G325" s="45"/>
      <c r="H325" s="21"/>
      <c r="I325" s="432"/>
    </row>
    <row r="326" spans="6:9" x14ac:dyDescent="0.3">
      <c r="F326" s="321"/>
      <c r="G326" s="45"/>
      <c r="H326" s="21"/>
      <c r="I326" s="432"/>
    </row>
    <row r="327" spans="6:9" x14ac:dyDescent="0.3">
      <c r="F327" s="321"/>
      <c r="G327" s="45"/>
      <c r="H327" s="21"/>
      <c r="I327" s="432"/>
    </row>
    <row r="328" spans="6:9" x14ac:dyDescent="0.3">
      <c r="F328" s="321"/>
      <c r="G328" s="45"/>
      <c r="H328" s="21"/>
      <c r="I328" s="432"/>
    </row>
    <row r="329" spans="6:9" x14ac:dyDescent="0.3">
      <c r="F329" s="321"/>
      <c r="G329" s="45"/>
      <c r="H329" s="21"/>
      <c r="I329" s="432"/>
    </row>
    <row r="330" spans="6:9" x14ac:dyDescent="0.3">
      <c r="F330" s="321"/>
      <c r="G330" s="45"/>
      <c r="H330" s="21"/>
      <c r="I330" s="432"/>
    </row>
    <row r="331" spans="6:9" x14ac:dyDescent="0.3">
      <c r="F331" s="321"/>
      <c r="G331" s="45"/>
      <c r="H331" s="21"/>
      <c r="I331" s="432"/>
    </row>
    <row r="332" spans="6:9" x14ac:dyDescent="0.3">
      <c r="F332" s="321"/>
      <c r="G332" s="45"/>
      <c r="H332" s="21"/>
      <c r="I332" s="432"/>
    </row>
    <row r="333" spans="6:9" x14ac:dyDescent="0.3">
      <c r="F333" s="321"/>
      <c r="G333" s="45"/>
      <c r="H333" s="21"/>
      <c r="I333" s="432"/>
    </row>
    <row r="334" spans="6:9" x14ac:dyDescent="0.3">
      <c r="F334" s="321"/>
      <c r="G334" s="45"/>
      <c r="H334" s="21"/>
      <c r="I334" s="432"/>
    </row>
    <row r="335" spans="6:9" x14ac:dyDescent="0.3">
      <c r="F335" s="321"/>
      <c r="G335" s="45"/>
      <c r="H335" s="21"/>
      <c r="I335" s="432"/>
    </row>
    <row r="336" spans="6:9" x14ac:dyDescent="0.3">
      <c r="F336" s="321"/>
      <c r="G336" s="45"/>
      <c r="H336" s="21"/>
      <c r="I336" s="432"/>
    </row>
    <row r="337" spans="6:9" x14ac:dyDescent="0.3">
      <c r="F337" s="321"/>
      <c r="G337" s="45"/>
      <c r="H337" s="21"/>
      <c r="I337" s="432"/>
    </row>
    <row r="338" spans="6:9" x14ac:dyDescent="0.3">
      <c r="F338" s="321"/>
      <c r="G338" s="45"/>
      <c r="H338" s="21"/>
      <c r="I338" s="432"/>
    </row>
    <row r="339" spans="6:9" x14ac:dyDescent="0.3">
      <c r="F339" s="321"/>
      <c r="G339" s="45"/>
      <c r="H339" s="21"/>
      <c r="I339" s="432"/>
    </row>
    <row r="340" spans="6:9" x14ac:dyDescent="0.3">
      <c r="F340" s="321"/>
      <c r="G340" s="45"/>
      <c r="H340" s="21"/>
      <c r="I340" s="432"/>
    </row>
    <row r="341" spans="6:9" x14ac:dyDescent="0.3">
      <c r="F341" s="321"/>
      <c r="G341" s="45"/>
      <c r="H341" s="21"/>
      <c r="I341" s="432"/>
    </row>
    <row r="342" spans="6:9" x14ac:dyDescent="0.3">
      <c r="F342" s="321"/>
      <c r="G342" s="45"/>
      <c r="H342" s="21"/>
      <c r="I342" s="432"/>
    </row>
    <row r="343" spans="6:9" x14ac:dyDescent="0.3">
      <c r="F343" s="321"/>
      <c r="G343" s="45"/>
      <c r="H343" s="21"/>
      <c r="I343" s="432"/>
    </row>
    <row r="344" spans="6:9" x14ac:dyDescent="0.3">
      <c r="F344" s="321"/>
      <c r="G344" s="45"/>
      <c r="H344" s="21"/>
      <c r="I344" s="432"/>
    </row>
    <row r="345" spans="6:9" x14ac:dyDescent="0.3">
      <c r="F345" s="321"/>
      <c r="G345" s="45"/>
      <c r="H345" s="21"/>
      <c r="I345" s="432"/>
    </row>
    <row r="346" spans="6:9" x14ac:dyDescent="0.3">
      <c r="F346" s="321"/>
      <c r="G346" s="45"/>
      <c r="H346" s="21"/>
      <c r="I346" s="432"/>
    </row>
    <row r="347" spans="6:9" x14ac:dyDescent="0.3">
      <c r="F347" s="321"/>
      <c r="G347" s="45"/>
      <c r="H347" s="21"/>
      <c r="I347" s="432"/>
    </row>
    <row r="348" spans="6:9" x14ac:dyDescent="0.3">
      <c r="F348" s="321"/>
      <c r="G348" s="45"/>
      <c r="H348" s="21"/>
      <c r="I348" s="432"/>
    </row>
    <row r="349" spans="6:9" x14ac:dyDescent="0.3">
      <c r="F349" s="321"/>
      <c r="G349" s="45"/>
      <c r="H349" s="21"/>
      <c r="I349" s="432"/>
    </row>
    <row r="350" spans="6:9" x14ac:dyDescent="0.3">
      <c r="F350" s="321"/>
      <c r="G350" s="45"/>
      <c r="H350" s="21"/>
      <c r="I350" s="432"/>
    </row>
    <row r="351" spans="6:9" x14ac:dyDescent="0.3">
      <c r="F351" s="321"/>
      <c r="G351" s="45"/>
      <c r="H351" s="21"/>
      <c r="I351" s="432"/>
    </row>
    <row r="352" spans="6:9" x14ac:dyDescent="0.3">
      <c r="F352" s="321"/>
      <c r="G352" s="45"/>
      <c r="H352" s="21"/>
      <c r="I352" s="432"/>
    </row>
    <row r="353" spans="6:9" x14ac:dyDescent="0.3">
      <c r="F353" s="321"/>
      <c r="G353" s="45"/>
      <c r="H353" s="21"/>
      <c r="I353" s="432"/>
    </row>
    <row r="354" spans="6:9" x14ac:dyDescent="0.3">
      <c r="F354" s="321"/>
      <c r="G354" s="45"/>
      <c r="H354" s="21"/>
      <c r="I354" s="432"/>
    </row>
    <row r="355" spans="6:9" x14ac:dyDescent="0.3">
      <c r="F355" s="321"/>
      <c r="G355" s="45"/>
      <c r="H355" s="21"/>
      <c r="I355" s="432"/>
    </row>
    <row r="356" spans="6:9" x14ac:dyDescent="0.3">
      <c r="F356" s="321"/>
      <c r="G356" s="45"/>
      <c r="H356" s="21"/>
      <c r="I356" s="432"/>
    </row>
    <row r="357" spans="6:9" x14ac:dyDescent="0.3">
      <c r="F357" s="321"/>
      <c r="G357" s="45"/>
      <c r="H357" s="21"/>
      <c r="I357" s="432"/>
    </row>
    <row r="358" spans="6:9" x14ac:dyDescent="0.3">
      <c r="F358" s="321"/>
      <c r="G358" s="45"/>
      <c r="H358" s="21"/>
      <c r="I358" s="432"/>
    </row>
    <row r="359" spans="6:9" x14ac:dyDescent="0.3">
      <c r="F359" s="321"/>
      <c r="G359" s="45"/>
      <c r="H359" s="21"/>
      <c r="I359" s="432"/>
    </row>
    <row r="360" spans="6:9" x14ac:dyDescent="0.3">
      <c r="F360" s="321"/>
      <c r="G360" s="45"/>
      <c r="H360" s="21"/>
      <c r="I360" s="432"/>
    </row>
    <row r="361" spans="6:9" x14ac:dyDescent="0.3">
      <c r="F361" s="321"/>
      <c r="G361" s="45"/>
      <c r="H361" s="21"/>
      <c r="I361" s="432"/>
    </row>
    <row r="362" spans="6:9" x14ac:dyDescent="0.3">
      <c r="F362" s="321"/>
      <c r="G362" s="45"/>
      <c r="H362" s="21"/>
      <c r="I362" s="432"/>
    </row>
    <row r="363" spans="6:9" x14ac:dyDescent="0.3">
      <c r="F363" s="321"/>
      <c r="G363" s="45"/>
      <c r="H363" s="21"/>
      <c r="I363" s="432"/>
    </row>
    <row r="364" spans="6:9" x14ac:dyDescent="0.3">
      <c r="F364" s="321"/>
      <c r="G364" s="45"/>
      <c r="H364" s="21"/>
      <c r="I364" s="432"/>
    </row>
    <row r="365" spans="6:9" x14ac:dyDescent="0.3">
      <c r="F365" s="321"/>
      <c r="G365" s="45"/>
      <c r="H365" s="21"/>
      <c r="I365" s="432"/>
    </row>
    <row r="366" spans="6:9" x14ac:dyDescent="0.3">
      <c r="F366" s="321"/>
      <c r="G366" s="45"/>
      <c r="H366" s="21"/>
      <c r="I366" s="432"/>
    </row>
    <row r="367" spans="6:9" x14ac:dyDescent="0.3">
      <c r="F367" s="321"/>
      <c r="G367" s="45"/>
      <c r="H367" s="21"/>
      <c r="I367" s="432"/>
    </row>
    <row r="368" spans="6:9" x14ac:dyDescent="0.3">
      <c r="F368" s="321"/>
      <c r="G368" s="45"/>
      <c r="H368" s="21"/>
      <c r="I368" s="432"/>
    </row>
    <row r="369" spans="6:9" x14ac:dyDescent="0.3">
      <c r="F369" s="321"/>
      <c r="G369" s="45"/>
      <c r="H369" s="21"/>
      <c r="I369" s="432"/>
    </row>
    <row r="370" spans="6:9" x14ac:dyDescent="0.3">
      <c r="F370" s="321"/>
      <c r="G370" s="45"/>
      <c r="H370" s="21"/>
      <c r="I370" s="432"/>
    </row>
    <row r="371" spans="6:9" x14ac:dyDescent="0.3">
      <c r="F371" s="321"/>
      <c r="G371" s="45"/>
      <c r="H371" s="21"/>
      <c r="I371" s="432"/>
    </row>
    <row r="372" spans="6:9" x14ac:dyDescent="0.3">
      <c r="F372" s="321"/>
      <c r="G372" s="45"/>
      <c r="H372" s="21"/>
      <c r="I372" s="432"/>
    </row>
    <row r="373" spans="6:9" x14ac:dyDescent="0.3">
      <c r="F373" s="321"/>
      <c r="G373" s="45"/>
      <c r="H373" s="21"/>
      <c r="I373" s="432"/>
    </row>
    <row r="374" spans="6:9" x14ac:dyDescent="0.3">
      <c r="F374" s="321"/>
      <c r="G374" s="45"/>
      <c r="H374" s="21"/>
      <c r="I374" s="432"/>
    </row>
    <row r="375" spans="6:9" x14ac:dyDescent="0.3">
      <c r="F375" s="321"/>
      <c r="G375" s="45"/>
      <c r="H375" s="21"/>
      <c r="I375" s="432"/>
    </row>
    <row r="376" spans="6:9" x14ac:dyDescent="0.3">
      <c r="F376" s="321"/>
      <c r="G376" s="45"/>
      <c r="H376" s="21"/>
      <c r="I376" s="432"/>
    </row>
    <row r="377" spans="6:9" x14ac:dyDescent="0.3">
      <c r="F377" s="321"/>
      <c r="G377" s="45"/>
      <c r="H377" s="21"/>
      <c r="I377" s="432"/>
    </row>
    <row r="378" spans="6:9" x14ac:dyDescent="0.3">
      <c r="F378" s="321"/>
      <c r="G378" s="45"/>
      <c r="H378" s="21"/>
      <c r="I378" s="432"/>
    </row>
    <row r="379" spans="6:9" x14ac:dyDescent="0.3">
      <c r="F379" s="321"/>
      <c r="G379" s="45"/>
      <c r="H379" s="21"/>
      <c r="I379" s="432"/>
    </row>
    <row r="380" spans="6:9" x14ac:dyDescent="0.3">
      <c r="F380" s="321"/>
      <c r="G380" s="45"/>
      <c r="H380" s="21"/>
      <c r="I380" s="432"/>
    </row>
    <row r="381" spans="6:9" x14ac:dyDescent="0.3">
      <c r="F381" s="321"/>
      <c r="G381" s="45"/>
      <c r="H381" s="21"/>
      <c r="I381" s="432"/>
    </row>
    <row r="382" spans="6:9" x14ac:dyDescent="0.3">
      <c r="F382" s="321"/>
      <c r="G382" s="45"/>
      <c r="H382" s="21"/>
      <c r="I382" s="432"/>
    </row>
    <row r="383" spans="6:9" x14ac:dyDescent="0.3">
      <c r="F383" s="321"/>
      <c r="G383" s="45"/>
      <c r="H383" s="21"/>
      <c r="I383" s="432"/>
    </row>
    <row r="384" spans="6:9" x14ac:dyDescent="0.3">
      <c r="F384" s="321"/>
      <c r="G384" s="45"/>
      <c r="H384" s="21"/>
      <c r="I384" s="432"/>
    </row>
    <row r="385" spans="6:9" x14ac:dyDescent="0.3">
      <c r="F385" s="321"/>
      <c r="G385" s="45"/>
      <c r="H385" s="21"/>
      <c r="I385" s="432"/>
    </row>
    <row r="386" spans="6:9" x14ac:dyDescent="0.3">
      <c r="F386" s="321"/>
      <c r="G386" s="45"/>
      <c r="H386" s="21"/>
      <c r="I386" s="432"/>
    </row>
    <row r="387" spans="6:9" x14ac:dyDescent="0.3">
      <c r="F387" s="321"/>
      <c r="G387" s="45"/>
      <c r="H387" s="21"/>
      <c r="I387" s="432"/>
    </row>
    <row r="388" spans="6:9" x14ac:dyDescent="0.3">
      <c r="F388" s="321"/>
      <c r="G388" s="45"/>
      <c r="H388" s="21"/>
      <c r="I388" s="432"/>
    </row>
    <row r="389" spans="6:9" x14ac:dyDescent="0.3">
      <c r="F389" s="321"/>
      <c r="G389" s="45"/>
      <c r="H389" s="21"/>
      <c r="I389" s="432"/>
    </row>
    <row r="390" spans="6:9" x14ac:dyDescent="0.3">
      <c r="F390" s="321"/>
      <c r="G390" s="45"/>
      <c r="H390" s="21"/>
      <c r="I390" s="432"/>
    </row>
    <row r="391" spans="6:9" x14ac:dyDescent="0.3">
      <c r="F391" s="321"/>
      <c r="G391" s="45"/>
      <c r="H391" s="21"/>
      <c r="I391" s="432"/>
    </row>
    <row r="392" spans="6:9" x14ac:dyDescent="0.3">
      <c r="F392" s="321"/>
      <c r="G392" s="45"/>
      <c r="H392" s="21"/>
      <c r="I392" s="432"/>
    </row>
    <row r="393" spans="6:9" x14ac:dyDescent="0.3">
      <c r="F393" s="321"/>
      <c r="G393" s="45"/>
      <c r="H393" s="21"/>
      <c r="I393" s="432"/>
    </row>
    <row r="394" spans="6:9" x14ac:dyDescent="0.3">
      <c r="F394" s="321"/>
      <c r="G394" s="45"/>
      <c r="H394" s="21"/>
      <c r="I394" s="432"/>
    </row>
    <row r="395" spans="6:9" x14ac:dyDescent="0.3">
      <c r="F395" s="321"/>
      <c r="G395" s="45"/>
      <c r="H395" s="21"/>
      <c r="I395" s="432"/>
    </row>
    <row r="396" spans="6:9" x14ac:dyDescent="0.3">
      <c r="F396" s="321"/>
      <c r="G396" s="45"/>
      <c r="H396" s="21"/>
      <c r="I396" s="432"/>
    </row>
    <row r="397" spans="6:9" x14ac:dyDescent="0.3">
      <c r="F397" s="321"/>
      <c r="G397" s="45"/>
      <c r="H397" s="21"/>
      <c r="I397" s="432"/>
    </row>
    <row r="398" spans="6:9" x14ac:dyDescent="0.3">
      <c r="F398" s="321"/>
      <c r="G398" s="45"/>
      <c r="H398" s="21"/>
      <c r="I398" s="432"/>
    </row>
    <row r="399" spans="6:9" x14ac:dyDescent="0.3">
      <c r="F399" s="321"/>
      <c r="G399" s="45"/>
      <c r="H399" s="21"/>
      <c r="I399" s="432"/>
    </row>
    <row r="400" spans="6:9" x14ac:dyDescent="0.3">
      <c r="F400" s="321"/>
      <c r="G400" s="45"/>
      <c r="H400" s="21"/>
      <c r="I400" s="432"/>
    </row>
    <row r="401" spans="6:9" x14ac:dyDescent="0.3">
      <c r="F401" s="321"/>
      <c r="G401" s="45"/>
      <c r="H401" s="21"/>
      <c r="I401" s="432"/>
    </row>
    <row r="402" spans="6:9" x14ac:dyDescent="0.3">
      <c r="F402" s="321"/>
      <c r="G402" s="45"/>
      <c r="H402" s="21"/>
      <c r="I402" s="432"/>
    </row>
    <row r="403" spans="6:9" x14ac:dyDescent="0.3">
      <c r="F403" s="321"/>
      <c r="G403" s="45"/>
      <c r="H403" s="21"/>
      <c r="I403" s="432"/>
    </row>
    <row r="404" spans="6:9" x14ac:dyDescent="0.3">
      <c r="F404" s="321"/>
      <c r="G404" s="45"/>
      <c r="H404" s="21"/>
      <c r="I404" s="432"/>
    </row>
    <row r="405" spans="6:9" x14ac:dyDescent="0.3">
      <c r="F405" s="321"/>
      <c r="G405" s="45"/>
      <c r="H405" s="21"/>
      <c r="I405" s="432"/>
    </row>
    <row r="406" spans="6:9" x14ac:dyDescent="0.3">
      <c r="F406" s="321"/>
      <c r="G406" s="45"/>
      <c r="H406" s="21"/>
      <c r="I406" s="432"/>
    </row>
    <row r="407" spans="6:9" x14ac:dyDescent="0.3">
      <c r="F407" s="321"/>
      <c r="G407" s="45"/>
      <c r="H407" s="21"/>
      <c r="I407" s="432"/>
    </row>
    <row r="408" spans="6:9" x14ac:dyDescent="0.3">
      <c r="F408" s="321"/>
      <c r="G408" s="45"/>
      <c r="H408" s="21"/>
      <c r="I408" s="432"/>
    </row>
    <row r="409" spans="6:9" x14ac:dyDescent="0.3">
      <c r="F409" s="321"/>
      <c r="G409" s="45"/>
      <c r="H409" s="21"/>
      <c r="I409" s="432"/>
    </row>
    <row r="410" spans="6:9" x14ac:dyDescent="0.3">
      <c r="F410" s="321"/>
      <c r="G410" s="45"/>
      <c r="H410" s="21"/>
      <c r="I410" s="432"/>
    </row>
    <row r="411" spans="6:9" x14ac:dyDescent="0.3">
      <c r="F411" s="321"/>
      <c r="G411" s="45"/>
      <c r="H411" s="21"/>
      <c r="I411" s="432"/>
    </row>
    <row r="412" spans="6:9" x14ac:dyDescent="0.3">
      <c r="F412" s="321"/>
      <c r="G412" s="45"/>
      <c r="H412" s="21"/>
      <c r="I412" s="432"/>
    </row>
    <row r="413" spans="6:9" x14ac:dyDescent="0.3">
      <c r="F413" s="321"/>
      <c r="G413" s="45"/>
      <c r="H413" s="21"/>
      <c r="I413" s="432"/>
    </row>
    <row r="414" spans="6:9" x14ac:dyDescent="0.3">
      <c r="F414" s="321"/>
      <c r="G414" s="45"/>
      <c r="H414" s="21"/>
      <c r="I414" s="432"/>
    </row>
    <row r="415" spans="6:9" x14ac:dyDescent="0.3">
      <c r="F415" s="321"/>
      <c r="G415" s="45"/>
      <c r="H415" s="21"/>
      <c r="I415" s="432"/>
    </row>
    <row r="416" spans="6:9" x14ac:dyDescent="0.3">
      <c r="F416" s="321"/>
      <c r="G416" s="45"/>
      <c r="H416" s="21"/>
      <c r="I416" s="432"/>
    </row>
    <row r="417" spans="6:9" x14ac:dyDescent="0.3">
      <c r="F417" s="321"/>
      <c r="G417" s="45"/>
      <c r="H417" s="21"/>
      <c r="I417" s="432"/>
    </row>
    <row r="418" spans="6:9" x14ac:dyDescent="0.3">
      <c r="F418" s="321"/>
      <c r="G418" s="45"/>
      <c r="H418" s="21"/>
      <c r="I418" s="432"/>
    </row>
    <row r="419" spans="6:9" x14ac:dyDescent="0.3">
      <c r="F419" s="321"/>
      <c r="G419" s="45"/>
      <c r="H419" s="21"/>
      <c r="I419" s="432"/>
    </row>
    <row r="420" spans="6:9" x14ac:dyDescent="0.3">
      <c r="F420" s="321"/>
      <c r="G420" s="45"/>
      <c r="H420" s="21"/>
      <c r="I420" s="432"/>
    </row>
    <row r="421" spans="6:9" x14ac:dyDescent="0.3">
      <c r="F421" s="321"/>
      <c r="G421" s="45"/>
      <c r="H421" s="21"/>
      <c r="I421" s="432"/>
    </row>
    <row r="422" spans="6:9" x14ac:dyDescent="0.3">
      <c r="F422" s="321"/>
      <c r="G422" s="45"/>
      <c r="H422" s="21"/>
      <c r="I422" s="432"/>
    </row>
    <row r="423" spans="6:9" x14ac:dyDescent="0.3">
      <c r="F423" s="321"/>
      <c r="G423" s="45"/>
      <c r="H423" s="21"/>
      <c r="I423" s="432"/>
    </row>
    <row r="424" spans="6:9" x14ac:dyDescent="0.3">
      <c r="F424" s="321"/>
      <c r="G424" s="45"/>
      <c r="H424" s="21"/>
      <c r="I424" s="432"/>
    </row>
    <row r="425" spans="6:9" x14ac:dyDescent="0.3">
      <c r="F425" s="321"/>
      <c r="G425" s="45"/>
      <c r="H425" s="21"/>
      <c r="I425" s="432"/>
    </row>
    <row r="426" spans="6:9" x14ac:dyDescent="0.3">
      <c r="F426" s="321"/>
      <c r="G426" s="45"/>
      <c r="H426" s="21"/>
      <c r="I426" s="432"/>
    </row>
    <row r="427" spans="6:9" x14ac:dyDescent="0.3">
      <c r="F427" s="321"/>
      <c r="G427" s="45"/>
      <c r="H427" s="21"/>
      <c r="I427" s="432"/>
    </row>
    <row r="428" spans="6:9" x14ac:dyDescent="0.3">
      <c r="F428" s="321"/>
      <c r="G428" s="45"/>
      <c r="H428" s="21"/>
      <c r="I428" s="432"/>
    </row>
    <row r="429" spans="6:9" x14ac:dyDescent="0.3">
      <c r="F429" s="321"/>
      <c r="G429" s="45"/>
      <c r="H429" s="21"/>
      <c r="I429" s="432"/>
    </row>
    <row r="430" spans="6:9" x14ac:dyDescent="0.3">
      <c r="F430" s="321"/>
      <c r="G430" s="45"/>
      <c r="H430" s="21"/>
      <c r="I430" s="432"/>
    </row>
    <row r="431" spans="6:9" x14ac:dyDescent="0.3">
      <c r="F431" s="321"/>
      <c r="G431" s="45"/>
      <c r="H431" s="21"/>
      <c r="I431" s="432"/>
    </row>
    <row r="432" spans="6:9" x14ac:dyDescent="0.3">
      <c r="F432" s="321"/>
      <c r="G432" s="45"/>
      <c r="H432" s="21"/>
      <c r="I432" s="432"/>
    </row>
    <row r="433" spans="6:9" x14ac:dyDescent="0.3">
      <c r="F433" s="321"/>
      <c r="G433" s="45"/>
      <c r="H433" s="21"/>
      <c r="I433" s="432"/>
    </row>
    <row r="434" spans="6:9" x14ac:dyDescent="0.3">
      <c r="F434" s="321"/>
      <c r="G434" s="45"/>
      <c r="H434" s="21"/>
      <c r="I434" s="432"/>
    </row>
    <row r="435" spans="6:9" x14ac:dyDescent="0.3">
      <c r="F435" s="321"/>
      <c r="G435" s="45"/>
      <c r="H435" s="21"/>
      <c r="I435" s="432"/>
    </row>
    <row r="436" spans="6:9" x14ac:dyDescent="0.3">
      <c r="F436" s="321"/>
      <c r="G436" s="45"/>
      <c r="H436" s="21"/>
      <c r="I436" s="432"/>
    </row>
    <row r="437" spans="6:9" x14ac:dyDescent="0.3">
      <c r="F437" s="321"/>
      <c r="G437" s="45"/>
      <c r="H437" s="21"/>
      <c r="I437" s="432"/>
    </row>
    <row r="438" spans="6:9" x14ac:dyDescent="0.3">
      <c r="F438" s="321"/>
      <c r="G438" s="45"/>
      <c r="H438" s="21"/>
      <c r="I438" s="432"/>
    </row>
    <row r="439" spans="6:9" x14ac:dyDescent="0.3">
      <c r="F439" s="321"/>
      <c r="G439" s="45"/>
      <c r="H439" s="21"/>
      <c r="I439" s="432"/>
    </row>
    <row r="440" spans="6:9" x14ac:dyDescent="0.3">
      <c r="F440" s="321"/>
      <c r="G440" s="45"/>
      <c r="H440" s="21"/>
      <c r="I440" s="432"/>
    </row>
    <row r="441" spans="6:9" x14ac:dyDescent="0.3">
      <c r="F441" s="321"/>
      <c r="G441" s="45"/>
      <c r="H441" s="21"/>
      <c r="I441" s="432"/>
    </row>
    <row r="442" spans="6:9" x14ac:dyDescent="0.3">
      <c r="F442" s="321"/>
      <c r="G442" s="45"/>
      <c r="H442" s="21"/>
      <c r="I442" s="432"/>
    </row>
    <row r="443" spans="6:9" x14ac:dyDescent="0.3">
      <c r="F443" s="321"/>
      <c r="G443" s="45"/>
      <c r="H443" s="21"/>
      <c r="I443" s="432"/>
    </row>
    <row r="444" spans="6:9" x14ac:dyDescent="0.3">
      <c r="F444" s="321"/>
      <c r="G444" s="45"/>
      <c r="H444" s="21"/>
      <c r="I444" s="432"/>
    </row>
    <row r="445" spans="6:9" x14ac:dyDescent="0.3">
      <c r="F445" s="321"/>
      <c r="G445" s="45"/>
      <c r="H445" s="21"/>
      <c r="I445" s="432"/>
    </row>
    <row r="446" spans="6:9" x14ac:dyDescent="0.3">
      <c r="F446" s="321"/>
      <c r="G446" s="45"/>
      <c r="H446" s="21"/>
      <c r="I446" s="432"/>
    </row>
    <row r="447" spans="6:9" x14ac:dyDescent="0.3">
      <c r="F447" s="321"/>
      <c r="G447" s="45"/>
      <c r="H447" s="21"/>
      <c r="I447" s="432"/>
    </row>
    <row r="448" spans="6:9" x14ac:dyDescent="0.3">
      <c r="F448" s="321"/>
      <c r="G448" s="45"/>
      <c r="H448" s="21"/>
      <c r="I448" s="432"/>
    </row>
    <row r="449" spans="6:9" x14ac:dyDescent="0.3">
      <c r="F449" s="321"/>
      <c r="G449" s="45"/>
      <c r="H449" s="21"/>
      <c r="I449" s="432"/>
    </row>
    <row r="450" spans="6:9" x14ac:dyDescent="0.3">
      <c r="F450" s="321"/>
      <c r="G450" s="45"/>
      <c r="H450" s="21"/>
      <c r="I450" s="432"/>
    </row>
    <row r="451" spans="6:9" x14ac:dyDescent="0.3">
      <c r="F451" s="321"/>
      <c r="G451" s="45"/>
      <c r="H451" s="21"/>
      <c r="I451" s="432"/>
    </row>
    <row r="452" spans="6:9" x14ac:dyDescent="0.3">
      <c r="F452" s="321"/>
      <c r="G452" s="45"/>
      <c r="H452" s="21"/>
      <c r="I452" s="432"/>
    </row>
    <row r="453" spans="6:9" x14ac:dyDescent="0.3">
      <c r="F453" s="321"/>
      <c r="G453" s="45"/>
      <c r="H453" s="21"/>
      <c r="I453" s="432"/>
    </row>
    <row r="454" spans="6:9" x14ac:dyDescent="0.3">
      <c r="F454" s="321"/>
      <c r="G454" s="45"/>
      <c r="H454" s="21"/>
      <c r="I454" s="432"/>
    </row>
    <row r="455" spans="6:9" x14ac:dyDescent="0.3">
      <c r="F455" s="321"/>
      <c r="G455" s="45"/>
      <c r="H455" s="21"/>
      <c r="I455" s="432"/>
    </row>
    <row r="456" spans="6:9" x14ac:dyDescent="0.3">
      <c r="F456" s="321"/>
      <c r="G456" s="45"/>
      <c r="H456" s="21"/>
      <c r="I456" s="432"/>
    </row>
    <row r="457" spans="6:9" x14ac:dyDescent="0.3">
      <c r="F457" s="321"/>
      <c r="G457" s="45"/>
      <c r="H457" s="21"/>
      <c r="I457" s="432"/>
    </row>
    <row r="458" spans="6:9" x14ac:dyDescent="0.3">
      <c r="F458" s="321"/>
      <c r="G458" s="45"/>
      <c r="H458" s="21"/>
      <c r="I458" s="432"/>
    </row>
    <row r="459" spans="6:9" x14ac:dyDescent="0.3">
      <c r="F459" s="321"/>
      <c r="G459" s="45"/>
      <c r="H459" s="21"/>
      <c r="I459" s="432"/>
    </row>
    <row r="460" spans="6:9" x14ac:dyDescent="0.3">
      <c r="F460" s="321"/>
      <c r="G460" s="45"/>
      <c r="H460" s="21"/>
      <c r="I460" s="432"/>
    </row>
    <row r="461" spans="6:9" x14ac:dyDescent="0.3">
      <c r="F461" s="321"/>
      <c r="G461" s="45"/>
      <c r="H461" s="21"/>
      <c r="I461" s="432"/>
    </row>
    <row r="462" spans="6:9" x14ac:dyDescent="0.3">
      <c r="F462" s="321"/>
      <c r="G462" s="45"/>
      <c r="H462" s="21"/>
      <c r="I462" s="432"/>
    </row>
    <row r="463" spans="6:9" x14ac:dyDescent="0.3">
      <c r="F463" s="321"/>
      <c r="G463" s="45"/>
      <c r="H463" s="21"/>
      <c r="I463" s="432"/>
    </row>
    <row r="464" spans="6:9" x14ac:dyDescent="0.3">
      <c r="F464" s="321"/>
      <c r="G464" s="45"/>
      <c r="H464" s="21"/>
      <c r="I464" s="432"/>
    </row>
    <row r="465" spans="6:9" x14ac:dyDescent="0.3">
      <c r="F465" s="321"/>
      <c r="G465" s="45"/>
      <c r="H465" s="21"/>
      <c r="I465" s="432"/>
    </row>
    <row r="466" spans="6:9" x14ac:dyDescent="0.3">
      <c r="F466" s="321"/>
      <c r="G466" s="45"/>
      <c r="H466" s="21"/>
      <c r="I466" s="432"/>
    </row>
    <row r="467" spans="6:9" x14ac:dyDescent="0.3">
      <c r="F467" s="321"/>
      <c r="G467" s="45"/>
      <c r="H467" s="21"/>
      <c r="I467" s="432"/>
    </row>
    <row r="468" spans="6:9" x14ac:dyDescent="0.3">
      <c r="F468" s="321"/>
      <c r="G468" s="45"/>
      <c r="H468" s="21"/>
      <c r="I468" s="432"/>
    </row>
    <row r="469" spans="6:9" x14ac:dyDescent="0.3">
      <c r="F469" s="321"/>
      <c r="G469" s="45"/>
      <c r="H469" s="21"/>
      <c r="I469" s="432"/>
    </row>
    <row r="470" spans="6:9" x14ac:dyDescent="0.3">
      <c r="F470" s="321"/>
      <c r="G470" s="45"/>
      <c r="H470" s="21"/>
      <c r="I470" s="432"/>
    </row>
    <row r="471" spans="6:9" x14ac:dyDescent="0.3">
      <c r="F471" s="321"/>
      <c r="G471" s="45"/>
      <c r="H471" s="21"/>
      <c r="I471" s="432"/>
    </row>
    <row r="472" spans="6:9" x14ac:dyDescent="0.3">
      <c r="F472" s="321"/>
      <c r="G472" s="45"/>
      <c r="H472" s="21"/>
      <c r="I472" s="432"/>
    </row>
    <row r="473" spans="6:9" x14ac:dyDescent="0.3">
      <c r="F473" s="321"/>
      <c r="G473" s="45"/>
      <c r="H473" s="21"/>
      <c r="I473" s="432"/>
    </row>
    <row r="474" spans="6:9" x14ac:dyDescent="0.3">
      <c r="F474" s="321"/>
      <c r="G474" s="45"/>
      <c r="H474" s="21"/>
      <c r="I474" s="432"/>
    </row>
    <row r="475" spans="6:9" x14ac:dyDescent="0.3">
      <c r="F475" s="321"/>
      <c r="G475" s="45"/>
      <c r="H475" s="21"/>
      <c r="I475" s="432"/>
    </row>
    <row r="476" spans="6:9" x14ac:dyDescent="0.3">
      <c r="F476" s="321"/>
      <c r="G476" s="45"/>
      <c r="H476" s="21"/>
      <c r="I476" s="432"/>
    </row>
    <row r="477" spans="6:9" x14ac:dyDescent="0.3">
      <c r="F477" s="321"/>
      <c r="G477" s="45"/>
      <c r="H477" s="21"/>
      <c r="I477" s="432"/>
    </row>
    <row r="478" spans="6:9" x14ac:dyDescent="0.3">
      <c r="F478" s="321"/>
      <c r="G478" s="45"/>
      <c r="H478" s="21"/>
      <c r="I478" s="432"/>
    </row>
    <row r="479" spans="6:9" x14ac:dyDescent="0.3">
      <c r="F479" s="321"/>
      <c r="G479" s="45"/>
      <c r="H479" s="21"/>
      <c r="I479" s="432"/>
    </row>
    <row r="480" spans="6:9" x14ac:dyDescent="0.3">
      <c r="F480" s="321"/>
      <c r="G480" s="45"/>
      <c r="H480" s="21"/>
      <c r="I480" s="432"/>
    </row>
    <row r="481" spans="6:9" x14ac:dyDescent="0.3">
      <c r="F481" s="321"/>
      <c r="G481" s="45"/>
      <c r="H481" s="21"/>
      <c r="I481" s="432"/>
    </row>
    <row r="482" spans="6:9" x14ac:dyDescent="0.3">
      <c r="F482" s="321"/>
      <c r="G482" s="45"/>
      <c r="H482" s="21"/>
      <c r="I482" s="432"/>
    </row>
    <row r="483" spans="6:9" x14ac:dyDescent="0.3">
      <c r="F483" s="321"/>
      <c r="G483" s="45"/>
      <c r="H483" s="21"/>
      <c r="I483" s="432"/>
    </row>
    <row r="484" spans="6:9" x14ac:dyDescent="0.3">
      <c r="F484" s="321"/>
      <c r="G484" s="45"/>
      <c r="H484" s="21"/>
      <c r="I484" s="432"/>
    </row>
    <row r="485" spans="6:9" x14ac:dyDescent="0.3">
      <c r="F485" s="321"/>
      <c r="G485" s="45"/>
      <c r="H485" s="21"/>
      <c r="I485" s="432"/>
    </row>
    <row r="486" spans="6:9" x14ac:dyDescent="0.3">
      <c r="F486" s="321"/>
      <c r="G486" s="45"/>
      <c r="H486" s="21"/>
      <c r="I486" s="432"/>
    </row>
    <row r="487" spans="6:9" x14ac:dyDescent="0.3">
      <c r="F487" s="321"/>
      <c r="G487" s="45"/>
      <c r="H487" s="21"/>
      <c r="I487" s="432"/>
    </row>
    <row r="488" spans="6:9" x14ac:dyDescent="0.3">
      <c r="F488" s="321"/>
      <c r="G488" s="45"/>
      <c r="H488" s="21"/>
      <c r="I488" s="432"/>
    </row>
    <row r="489" spans="6:9" x14ac:dyDescent="0.3">
      <c r="F489" s="321"/>
      <c r="G489" s="45"/>
      <c r="H489" s="21"/>
      <c r="I489" s="432"/>
    </row>
    <row r="490" spans="6:9" x14ac:dyDescent="0.3">
      <c r="F490" s="321"/>
      <c r="G490" s="45"/>
      <c r="H490" s="21"/>
      <c r="I490" s="432"/>
    </row>
    <row r="491" spans="6:9" x14ac:dyDescent="0.3">
      <c r="F491" s="321"/>
      <c r="G491" s="45"/>
      <c r="H491" s="21"/>
      <c r="I491" s="432"/>
    </row>
    <row r="492" spans="6:9" x14ac:dyDescent="0.3">
      <c r="F492" s="321"/>
      <c r="G492" s="45"/>
      <c r="H492" s="21"/>
      <c r="I492" s="432"/>
    </row>
    <row r="493" spans="6:9" x14ac:dyDescent="0.3">
      <c r="F493" s="321"/>
      <c r="G493" s="45"/>
      <c r="H493" s="21"/>
      <c r="I493" s="432"/>
    </row>
    <row r="494" spans="6:9" x14ac:dyDescent="0.3">
      <c r="F494" s="321"/>
      <c r="G494" s="45"/>
      <c r="H494" s="21"/>
      <c r="I494" s="432"/>
    </row>
    <row r="495" spans="6:9" x14ac:dyDescent="0.3">
      <c r="F495" s="321"/>
      <c r="G495" s="45"/>
      <c r="H495" s="21"/>
      <c r="I495" s="432"/>
    </row>
    <row r="496" spans="6:9" x14ac:dyDescent="0.3">
      <c r="F496" s="321"/>
      <c r="G496" s="45"/>
      <c r="H496" s="21"/>
      <c r="I496" s="432"/>
    </row>
    <row r="497" spans="6:9" x14ac:dyDescent="0.3">
      <c r="F497" s="321"/>
      <c r="G497" s="45"/>
      <c r="H497" s="21"/>
      <c r="I497" s="432"/>
    </row>
    <row r="498" spans="6:9" x14ac:dyDescent="0.3">
      <c r="F498" s="321"/>
      <c r="G498" s="45"/>
      <c r="H498" s="21"/>
      <c r="I498" s="432"/>
    </row>
    <row r="499" spans="6:9" x14ac:dyDescent="0.3">
      <c r="F499" s="321"/>
      <c r="G499" s="45"/>
      <c r="H499" s="21"/>
      <c r="I499" s="432"/>
    </row>
    <row r="500" spans="6:9" x14ac:dyDescent="0.3">
      <c r="F500" s="321"/>
      <c r="G500" s="45"/>
      <c r="H500" s="21"/>
      <c r="I500" s="432"/>
    </row>
    <row r="501" spans="6:9" x14ac:dyDescent="0.3">
      <c r="F501" s="321"/>
      <c r="G501" s="45"/>
      <c r="H501" s="21"/>
      <c r="I501" s="432"/>
    </row>
    <row r="502" spans="6:9" x14ac:dyDescent="0.3">
      <c r="F502" s="321"/>
      <c r="G502" s="45"/>
      <c r="H502" s="21"/>
      <c r="I502" s="432"/>
    </row>
    <row r="503" spans="6:9" x14ac:dyDescent="0.3">
      <c r="F503" s="321"/>
      <c r="G503" s="45"/>
      <c r="H503" s="21"/>
      <c r="I503" s="432"/>
    </row>
    <row r="504" spans="6:9" x14ac:dyDescent="0.3">
      <c r="F504" s="321"/>
      <c r="G504" s="45"/>
      <c r="H504" s="21"/>
      <c r="I504" s="432"/>
    </row>
    <row r="505" spans="6:9" x14ac:dyDescent="0.3">
      <c r="F505" s="321"/>
      <c r="G505" s="45"/>
      <c r="H505" s="21"/>
      <c r="I505" s="432"/>
    </row>
    <row r="506" spans="6:9" x14ac:dyDescent="0.3">
      <c r="F506" s="321"/>
      <c r="G506" s="45"/>
      <c r="H506" s="21"/>
      <c r="I506" s="432"/>
    </row>
    <row r="507" spans="6:9" x14ac:dyDescent="0.3">
      <c r="F507" s="321"/>
      <c r="G507" s="45"/>
      <c r="H507" s="21"/>
      <c r="I507" s="432"/>
    </row>
    <row r="508" spans="6:9" x14ac:dyDescent="0.3">
      <c r="F508" s="321"/>
      <c r="G508" s="45"/>
      <c r="H508" s="21"/>
      <c r="I508" s="432"/>
    </row>
    <row r="509" spans="6:9" x14ac:dyDescent="0.3">
      <c r="F509" s="321"/>
      <c r="G509" s="45"/>
      <c r="H509" s="21"/>
      <c r="I509" s="432"/>
    </row>
    <row r="510" spans="6:9" x14ac:dyDescent="0.3">
      <c r="F510" s="321"/>
      <c r="G510" s="45"/>
      <c r="H510" s="21"/>
      <c r="I510" s="432"/>
    </row>
    <row r="511" spans="6:9" x14ac:dyDescent="0.3">
      <c r="F511" s="321"/>
      <c r="G511" s="45"/>
      <c r="H511" s="21"/>
      <c r="I511" s="432"/>
    </row>
    <row r="512" spans="6:9" x14ac:dyDescent="0.3">
      <c r="F512" s="321"/>
      <c r="G512" s="45"/>
      <c r="H512" s="21"/>
      <c r="I512" s="432"/>
    </row>
    <row r="513" spans="6:9" x14ac:dyDescent="0.3">
      <c r="F513" s="321"/>
      <c r="G513" s="45"/>
      <c r="H513" s="21"/>
      <c r="I513" s="432"/>
    </row>
    <row r="514" spans="6:9" x14ac:dyDescent="0.3">
      <c r="F514" s="321"/>
      <c r="G514" s="45"/>
      <c r="H514" s="21"/>
      <c r="I514" s="432"/>
    </row>
    <row r="515" spans="6:9" x14ac:dyDescent="0.3">
      <c r="F515" s="321"/>
      <c r="G515" s="45"/>
      <c r="H515" s="21"/>
      <c r="I515" s="432"/>
    </row>
    <row r="516" spans="6:9" x14ac:dyDescent="0.3">
      <c r="F516" s="321"/>
      <c r="G516" s="45"/>
      <c r="H516" s="21"/>
      <c r="I516" s="432"/>
    </row>
    <row r="517" spans="6:9" x14ac:dyDescent="0.3">
      <c r="F517" s="321"/>
      <c r="G517" s="45"/>
      <c r="H517" s="21"/>
      <c r="I517" s="432"/>
    </row>
    <row r="518" spans="6:9" x14ac:dyDescent="0.3">
      <c r="F518" s="321"/>
      <c r="G518" s="45"/>
      <c r="H518" s="21"/>
      <c r="I518" s="432"/>
    </row>
    <row r="519" spans="6:9" x14ac:dyDescent="0.3">
      <c r="F519" s="321"/>
      <c r="G519" s="45"/>
      <c r="H519" s="21"/>
      <c r="I519" s="432"/>
    </row>
    <row r="520" spans="6:9" x14ac:dyDescent="0.3">
      <c r="F520" s="321"/>
      <c r="G520" s="45"/>
      <c r="H520" s="21"/>
      <c r="I520" s="432"/>
    </row>
    <row r="521" spans="6:9" x14ac:dyDescent="0.3">
      <c r="F521" s="321"/>
      <c r="G521" s="45"/>
      <c r="H521" s="21"/>
      <c r="I521" s="432"/>
    </row>
    <row r="522" spans="6:9" x14ac:dyDescent="0.3">
      <c r="F522" s="321"/>
      <c r="G522" s="45"/>
      <c r="H522" s="21"/>
      <c r="I522" s="432"/>
    </row>
    <row r="523" spans="6:9" x14ac:dyDescent="0.3">
      <c r="F523" s="321"/>
      <c r="G523" s="45"/>
      <c r="H523" s="21"/>
      <c r="I523" s="432"/>
    </row>
    <row r="524" spans="6:9" x14ac:dyDescent="0.3">
      <c r="F524" s="321"/>
      <c r="G524" s="45"/>
      <c r="H524" s="21"/>
      <c r="I524" s="432"/>
    </row>
    <row r="525" spans="6:9" x14ac:dyDescent="0.3">
      <c r="F525" s="321"/>
      <c r="G525" s="45"/>
      <c r="H525" s="21"/>
      <c r="I525" s="432"/>
    </row>
    <row r="526" spans="6:9" x14ac:dyDescent="0.3">
      <c r="F526" s="321"/>
      <c r="G526" s="45"/>
      <c r="H526" s="21"/>
      <c r="I526" s="432"/>
    </row>
    <row r="527" spans="6:9" x14ac:dyDescent="0.3">
      <c r="F527" s="321"/>
      <c r="G527" s="45"/>
      <c r="H527" s="21"/>
      <c r="I527" s="432"/>
    </row>
    <row r="528" spans="6:9" x14ac:dyDescent="0.3">
      <c r="F528" s="321"/>
      <c r="G528" s="45"/>
      <c r="H528" s="21"/>
      <c r="I528" s="432"/>
    </row>
    <row r="529" spans="6:9" x14ac:dyDescent="0.3">
      <c r="F529" s="321"/>
      <c r="G529" s="45"/>
      <c r="H529" s="21"/>
      <c r="I529" s="432"/>
    </row>
    <row r="530" spans="6:9" x14ac:dyDescent="0.3">
      <c r="F530" s="321"/>
      <c r="G530" s="45"/>
      <c r="H530" s="21"/>
      <c r="I530" s="432"/>
    </row>
    <row r="531" spans="6:9" x14ac:dyDescent="0.3">
      <c r="F531" s="321"/>
      <c r="G531" s="45"/>
      <c r="H531" s="21"/>
      <c r="I531" s="432"/>
    </row>
    <row r="532" spans="6:9" x14ac:dyDescent="0.3">
      <c r="F532" s="321"/>
      <c r="G532" s="45"/>
      <c r="H532" s="21"/>
      <c r="I532" s="432"/>
    </row>
    <row r="533" spans="6:9" x14ac:dyDescent="0.3">
      <c r="F533" s="321"/>
      <c r="G533" s="45"/>
      <c r="H533" s="21"/>
      <c r="I533" s="432"/>
    </row>
    <row r="534" spans="6:9" x14ac:dyDescent="0.3">
      <c r="F534" s="321"/>
      <c r="G534" s="45"/>
      <c r="H534" s="21"/>
      <c r="I534" s="432"/>
    </row>
    <row r="535" spans="6:9" x14ac:dyDescent="0.3">
      <c r="F535" s="321"/>
      <c r="G535" s="45"/>
      <c r="H535" s="21"/>
      <c r="I535" s="432"/>
    </row>
    <row r="536" spans="6:9" x14ac:dyDescent="0.3">
      <c r="F536" s="321"/>
      <c r="G536" s="45"/>
      <c r="H536" s="21"/>
      <c r="I536" s="432"/>
    </row>
    <row r="537" spans="6:9" x14ac:dyDescent="0.3">
      <c r="F537" s="321"/>
      <c r="G537" s="45"/>
      <c r="H537" s="21"/>
      <c r="I537" s="432"/>
    </row>
    <row r="538" spans="6:9" x14ac:dyDescent="0.3">
      <c r="F538" s="321"/>
      <c r="G538" s="45"/>
      <c r="H538" s="21"/>
      <c r="I538" s="432"/>
    </row>
    <row r="539" spans="6:9" x14ac:dyDescent="0.3">
      <c r="F539" s="321"/>
      <c r="G539" s="45"/>
      <c r="H539" s="21"/>
      <c r="I539" s="432"/>
    </row>
    <row r="540" spans="6:9" x14ac:dyDescent="0.3">
      <c r="F540" s="321"/>
      <c r="G540" s="45"/>
      <c r="H540" s="21"/>
      <c r="I540" s="432"/>
    </row>
    <row r="541" spans="6:9" x14ac:dyDescent="0.3">
      <c r="F541" s="321"/>
      <c r="G541" s="45"/>
      <c r="H541" s="21"/>
      <c r="I541" s="432"/>
    </row>
    <row r="542" spans="6:9" x14ac:dyDescent="0.3">
      <c r="F542" s="321"/>
      <c r="G542" s="45"/>
      <c r="H542" s="21"/>
      <c r="I542" s="432"/>
    </row>
    <row r="543" spans="6:9" x14ac:dyDescent="0.3">
      <c r="F543" s="321"/>
      <c r="G543" s="45"/>
      <c r="H543" s="21"/>
      <c r="I543" s="432"/>
    </row>
    <row r="544" spans="6:9" x14ac:dyDescent="0.3">
      <c r="F544" s="321"/>
      <c r="G544" s="45"/>
      <c r="H544" s="21"/>
      <c r="I544" s="432"/>
    </row>
    <row r="545" spans="6:9" x14ac:dyDescent="0.3">
      <c r="F545" s="321"/>
      <c r="G545" s="45"/>
      <c r="H545" s="21"/>
      <c r="I545" s="432"/>
    </row>
    <row r="546" spans="6:9" x14ac:dyDescent="0.3">
      <c r="F546" s="321"/>
      <c r="G546" s="45"/>
      <c r="H546" s="21"/>
      <c r="I546" s="432"/>
    </row>
    <row r="547" spans="6:9" x14ac:dyDescent="0.3">
      <c r="F547" s="321"/>
      <c r="G547" s="45"/>
      <c r="H547" s="21"/>
      <c r="I547" s="432"/>
    </row>
    <row r="548" spans="6:9" x14ac:dyDescent="0.3">
      <c r="F548" s="321"/>
      <c r="G548" s="45"/>
      <c r="H548" s="21"/>
      <c r="I548" s="432"/>
    </row>
    <row r="549" spans="6:9" x14ac:dyDescent="0.3">
      <c r="F549" s="321"/>
      <c r="G549" s="45"/>
      <c r="H549" s="21"/>
      <c r="I549" s="432"/>
    </row>
    <row r="550" spans="6:9" x14ac:dyDescent="0.3">
      <c r="F550" s="321"/>
      <c r="G550" s="45"/>
      <c r="H550" s="21"/>
      <c r="I550" s="432"/>
    </row>
    <row r="551" spans="6:9" x14ac:dyDescent="0.3">
      <c r="F551" s="321"/>
      <c r="G551" s="45"/>
      <c r="H551" s="21"/>
      <c r="I551" s="432"/>
    </row>
    <row r="552" spans="6:9" x14ac:dyDescent="0.3">
      <c r="F552" s="321"/>
      <c r="G552" s="45"/>
      <c r="H552" s="21"/>
      <c r="I552" s="432"/>
    </row>
    <row r="553" spans="6:9" x14ac:dyDescent="0.3">
      <c r="F553" s="321"/>
      <c r="G553" s="45"/>
      <c r="H553" s="21"/>
      <c r="I553" s="432"/>
    </row>
    <row r="554" spans="6:9" x14ac:dyDescent="0.3">
      <c r="F554" s="321"/>
      <c r="G554" s="45"/>
      <c r="H554" s="21"/>
      <c r="I554" s="432"/>
    </row>
    <row r="555" spans="6:9" x14ac:dyDescent="0.3">
      <c r="F555" s="321"/>
      <c r="G555" s="45"/>
      <c r="H555" s="21"/>
      <c r="I555" s="432"/>
    </row>
    <row r="556" spans="6:9" x14ac:dyDescent="0.3">
      <c r="F556" s="321"/>
      <c r="G556" s="45"/>
      <c r="H556" s="21"/>
      <c r="I556" s="432"/>
    </row>
    <row r="557" spans="6:9" x14ac:dyDescent="0.3">
      <c r="F557" s="321"/>
      <c r="G557" s="45"/>
      <c r="H557" s="21"/>
      <c r="I557" s="432"/>
    </row>
    <row r="558" spans="6:9" x14ac:dyDescent="0.3">
      <c r="F558" s="321"/>
      <c r="G558" s="45"/>
      <c r="H558" s="21"/>
      <c r="I558" s="432"/>
    </row>
    <row r="559" spans="6:9" x14ac:dyDescent="0.3">
      <c r="F559" s="321"/>
      <c r="G559" s="45"/>
      <c r="H559" s="21"/>
      <c r="I559" s="432"/>
    </row>
    <row r="560" spans="6:9" x14ac:dyDescent="0.3">
      <c r="F560" s="321"/>
      <c r="G560" s="45"/>
      <c r="H560" s="21"/>
      <c r="I560" s="432"/>
    </row>
    <row r="561" spans="6:9" x14ac:dyDescent="0.3">
      <c r="F561" s="321"/>
      <c r="G561" s="45"/>
      <c r="H561" s="21"/>
      <c r="I561" s="432"/>
    </row>
    <row r="562" spans="6:9" x14ac:dyDescent="0.3">
      <c r="F562" s="321"/>
      <c r="G562" s="45"/>
      <c r="H562" s="21"/>
      <c r="I562" s="432"/>
    </row>
    <row r="563" spans="6:9" x14ac:dyDescent="0.3">
      <c r="F563" s="321"/>
      <c r="G563" s="45"/>
      <c r="H563" s="21"/>
      <c r="I563" s="432"/>
    </row>
    <row r="564" spans="6:9" x14ac:dyDescent="0.3">
      <c r="F564" s="321"/>
      <c r="G564" s="45"/>
      <c r="H564" s="21"/>
      <c r="I564" s="432"/>
    </row>
    <row r="565" spans="6:9" x14ac:dyDescent="0.3">
      <c r="F565" s="321"/>
      <c r="G565" s="45"/>
      <c r="H565" s="21"/>
      <c r="I565" s="432"/>
    </row>
    <row r="566" spans="6:9" x14ac:dyDescent="0.3">
      <c r="F566" s="321"/>
      <c r="G566" s="45"/>
      <c r="H566" s="21"/>
      <c r="I566" s="432"/>
    </row>
    <row r="567" spans="6:9" x14ac:dyDescent="0.3">
      <c r="F567" s="321"/>
      <c r="G567" s="45"/>
      <c r="H567" s="21"/>
      <c r="I567" s="432"/>
    </row>
    <row r="568" spans="6:9" x14ac:dyDescent="0.3">
      <c r="F568" s="321"/>
      <c r="G568" s="45"/>
      <c r="H568" s="21"/>
      <c r="I568" s="432"/>
    </row>
    <row r="569" spans="6:9" x14ac:dyDescent="0.3">
      <c r="F569" s="321"/>
      <c r="G569" s="45"/>
      <c r="H569" s="21"/>
      <c r="I569" s="432"/>
    </row>
    <row r="570" spans="6:9" x14ac:dyDescent="0.3">
      <c r="F570" s="321"/>
      <c r="G570" s="45"/>
      <c r="H570" s="21"/>
      <c r="I570" s="432"/>
    </row>
    <row r="571" spans="6:9" x14ac:dyDescent="0.3">
      <c r="F571" s="321"/>
      <c r="G571" s="45"/>
      <c r="H571" s="21"/>
      <c r="I571" s="432"/>
    </row>
    <row r="572" spans="6:9" x14ac:dyDescent="0.3">
      <c r="F572" s="321"/>
      <c r="G572" s="45"/>
      <c r="H572" s="21"/>
      <c r="I572" s="432"/>
    </row>
    <row r="573" spans="6:9" x14ac:dyDescent="0.3">
      <c r="F573" s="321"/>
      <c r="G573" s="45"/>
      <c r="H573" s="21"/>
      <c r="I573" s="432"/>
    </row>
    <row r="574" spans="6:9" x14ac:dyDescent="0.3">
      <c r="F574" s="321"/>
      <c r="G574" s="45"/>
      <c r="H574" s="21"/>
      <c r="I574" s="432"/>
    </row>
    <row r="575" spans="6:9" x14ac:dyDescent="0.3">
      <c r="F575" s="321"/>
      <c r="G575" s="45"/>
      <c r="H575" s="21"/>
      <c r="I575" s="432"/>
    </row>
    <row r="576" spans="6:9" x14ac:dyDescent="0.3">
      <c r="F576" s="321"/>
      <c r="G576" s="45"/>
      <c r="H576" s="21"/>
      <c r="I576" s="432"/>
    </row>
    <row r="577" spans="6:9" x14ac:dyDescent="0.3">
      <c r="F577" s="321"/>
      <c r="G577" s="45"/>
      <c r="H577" s="21"/>
      <c r="I577" s="432"/>
    </row>
    <row r="578" spans="6:9" x14ac:dyDescent="0.3">
      <c r="F578" s="321"/>
      <c r="G578" s="45"/>
      <c r="H578" s="21"/>
      <c r="I578" s="432"/>
    </row>
    <row r="579" spans="6:9" x14ac:dyDescent="0.3">
      <c r="F579" s="321"/>
      <c r="G579" s="45"/>
      <c r="H579" s="21"/>
      <c r="I579" s="432"/>
    </row>
    <row r="580" spans="6:9" x14ac:dyDescent="0.3">
      <c r="F580" s="321"/>
      <c r="G580" s="45"/>
      <c r="H580" s="21"/>
      <c r="I580" s="432"/>
    </row>
    <row r="581" spans="6:9" x14ac:dyDescent="0.3">
      <c r="F581" s="321"/>
      <c r="G581" s="45"/>
      <c r="H581" s="21"/>
      <c r="I581" s="432"/>
    </row>
    <row r="582" spans="6:9" x14ac:dyDescent="0.3">
      <c r="F582" s="321"/>
      <c r="G582" s="45"/>
      <c r="H582" s="21"/>
      <c r="I582" s="432"/>
    </row>
    <row r="583" spans="6:9" x14ac:dyDescent="0.3">
      <c r="F583" s="321"/>
      <c r="G583" s="45"/>
      <c r="H583" s="21"/>
      <c r="I583" s="432"/>
    </row>
    <row r="584" spans="6:9" x14ac:dyDescent="0.3">
      <c r="F584" s="321"/>
      <c r="G584" s="45"/>
      <c r="H584" s="21"/>
      <c r="I584" s="432"/>
    </row>
    <row r="585" spans="6:9" x14ac:dyDescent="0.3">
      <c r="F585" s="321"/>
      <c r="G585" s="45"/>
      <c r="H585" s="21"/>
      <c r="I585" s="432"/>
    </row>
    <row r="586" spans="6:9" x14ac:dyDescent="0.3">
      <c r="F586" s="321"/>
      <c r="G586" s="45"/>
      <c r="H586" s="21"/>
      <c r="I586" s="432"/>
    </row>
    <row r="587" spans="6:9" x14ac:dyDescent="0.3">
      <c r="F587" s="321"/>
      <c r="G587" s="45"/>
      <c r="H587" s="21"/>
      <c r="I587" s="432"/>
    </row>
    <row r="588" spans="6:9" x14ac:dyDescent="0.3">
      <c r="F588" s="321"/>
      <c r="G588" s="45"/>
      <c r="H588" s="21"/>
      <c r="I588" s="432"/>
    </row>
    <row r="589" spans="6:9" x14ac:dyDescent="0.3">
      <c r="F589" s="321"/>
      <c r="G589" s="45"/>
      <c r="H589" s="21"/>
      <c r="I589" s="432"/>
    </row>
    <row r="590" spans="6:9" x14ac:dyDescent="0.3">
      <c r="F590" s="321"/>
      <c r="G590" s="45"/>
      <c r="H590" s="21"/>
      <c r="I590" s="432"/>
    </row>
    <row r="591" spans="6:9" x14ac:dyDescent="0.3">
      <c r="F591" s="321"/>
      <c r="G591" s="45"/>
      <c r="H591" s="21"/>
      <c r="I591" s="432"/>
    </row>
    <row r="592" spans="6:9" x14ac:dyDescent="0.3">
      <c r="F592" s="321"/>
      <c r="G592" s="45"/>
      <c r="H592" s="21"/>
      <c r="I592" s="432"/>
    </row>
    <row r="593" spans="6:9" x14ac:dyDescent="0.3">
      <c r="F593" s="321"/>
      <c r="G593" s="45"/>
      <c r="H593" s="21"/>
      <c r="I593" s="432"/>
    </row>
    <row r="594" spans="6:9" x14ac:dyDescent="0.3">
      <c r="F594" s="321"/>
      <c r="G594" s="45"/>
      <c r="H594" s="21"/>
      <c r="I594" s="432"/>
    </row>
    <row r="595" spans="6:9" x14ac:dyDescent="0.3">
      <c r="F595" s="321"/>
      <c r="G595" s="45"/>
      <c r="H595" s="21"/>
      <c r="I595" s="432"/>
    </row>
    <row r="596" spans="6:9" x14ac:dyDescent="0.3">
      <c r="F596" s="321"/>
      <c r="G596" s="45"/>
      <c r="H596" s="21"/>
      <c r="I596" s="432"/>
    </row>
    <row r="597" spans="6:9" x14ac:dyDescent="0.3">
      <c r="F597" s="321"/>
      <c r="G597" s="45"/>
      <c r="H597" s="21"/>
      <c r="I597" s="432"/>
    </row>
    <row r="598" spans="6:9" x14ac:dyDescent="0.3">
      <c r="F598" s="321"/>
      <c r="G598" s="45"/>
      <c r="H598" s="21"/>
      <c r="I598" s="432"/>
    </row>
    <row r="599" spans="6:9" x14ac:dyDescent="0.3">
      <c r="F599" s="321"/>
      <c r="G599" s="45"/>
      <c r="H599" s="21"/>
      <c r="I599" s="432"/>
    </row>
    <row r="600" spans="6:9" x14ac:dyDescent="0.3">
      <c r="F600" s="321"/>
      <c r="G600" s="45"/>
      <c r="H600" s="21"/>
      <c r="I600" s="432"/>
    </row>
    <row r="601" spans="6:9" x14ac:dyDescent="0.3">
      <c r="F601" s="321"/>
      <c r="G601" s="45"/>
      <c r="H601" s="21"/>
      <c r="I601" s="432"/>
    </row>
    <row r="602" spans="6:9" x14ac:dyDescent="0.3">
      <c r="F602" s="321"/>
      <c r="G602" s="45"/>
      <c r="H602" s="21"/>
      <c r="I602" s="432"/>
    </row>
    <row r="603" spans="6:9" x14ac:dyDescent="0.3">
      <c r="F603" s="321"/>
      <c r="G603" s="45"/>
      <c r="H603" s="21"/>
      <c r="I603" s="432"/>
    </row>
    <row r="604" spans="6:9" x14ac:dyDescent="0.3">
      <c r="F604" s="321"/>
      <c r="G604" s="45"/>
      <c r="H604" s="21"/>
      <c r="I604" s="432"/>
    </row>
    <row r="605" spans="6:9" x14ac:dyDescent="0.3">
      <c r="F605" s="321"/>
      <c r="G605" s="45"/>
      <c r="H605" s="21"/>
      <c r="I605" s="432"/>
    </row>
    <row r="606" spans="6:9" x14ac:dyDescent="0.3">
      <c r="F606" s="321"/>
      <c r="G606" s="45"/>
      <c r="H606" s="21"/>
      <c r="I606" s="432"/>
    </row>
    <row r="607" spans="6:9" x14ac:dyDescent="0.3">
      <c r="F607" s="321"/>
      <c r="G607" s="45"/>
      <c r="H607" s="21"/>
      <c r="I607" s="432"/>
    </row>
    <row r="608" spans="6:9" x14ac:dyDescent="0.3">
      <c r="F608" s="321"/>
      <c r="G608" s="45"/>
      <c r="H608" s="21"/>
      <c r="I608" s="432"/>
    </row>
    <row r="609" spans="6:9" x14ac:dyDescent="0.3">
      <c r="F609" s="321"/>
      <c r="G609" s="45"/>
      <c r="H609" s="21"/>
      <c r="I609" s="432"/>
    </row>
    <row r="610" spans="6:9" x14ac:dyDescent="0.3">
      <c r="F610" s="321"/>
      <c r="G610" s="45"/>
      <c r="H610" s="21"/>
      <c r="I610" s="432"/>
    </row>
    <row r="611" spans="6:9" x14ac:dyDescent="0.3">
      <c r="F611" s="321"/>
      <c r="G611" s="45"/>
      <c r="H611" s="21"/>
      <c r="I611" s="432"/>
    </row>
    <row r="612" spans="6:9" x14ac:dyDescent="0.3">
      <c r="F612" s="321"/>
      <c r="G612" s="45"/>
      <c r="H612" s="21"/>
      <c r="I612" s="432"/>
    </row>
    <row r="613" spans="6:9" x14ac:dyDescent="0.3">
      <c r="F613" s="321"/>
      <c r="G613" s="45"/>
      <c r="H613" s="21"/>
      <c r="I613" s="432"/>
    </row>
    <row r="614" spans="6:9" x14ac:dyDescent="0.3">
      <c r="F614" s="321"/>
      <c r="G614" s="45"/>
      <c r="H614" s="21"/>
      <c r="I614" s="432"/>
    </row>
    <row r="615" spans="6:9" x14ac:dyDescent="0.3">
      <c r="F615" s="321"/>
      <c r="G615" s="45"/>
      <c r="H615" s="21"/>
      <c r="I615" s="432"/>
    </row>
    <row r="616" spans="6:9" x14ac:dyDescent="0.3">
      <c r="F616" s="321"/>
      <c r="G616" s="45"/>
      <c r="H616" s="21"/>
      <c r="I616" s="432"/>
    </row>
    <row r="617" spans="6:9" x14ac:dyDescent="0.3">
      <c r="F617" s="321"/>
      <c r="G617" s="45"/>
      <c r="H617" s="21"/>
      <c r="I617" s="432"/>
    </row>
    <row r="618" spans="6:9" x14ac:dyDescent="0.3">
      <c r="F618" s="321"/>
      <c r="G618" s="45"/>
      <c r="H618" s="21"/>
      <c r="I618" s="432"/>
    </row>
    <row r="619" spans="6:9" x14ac:dyDescent="0.3">
      <c r="F619" s="321"/>
      <c r="G619" s="45"/>
      <c r="H619" s="21"/>
      <c r="I619" s="432"/>
    </row>
    <row r="620" spans="6:9" x14ac:dyDescent="0.3">
      <c r="F620" s="321"/>
      <c r="G620" s="45"/>
      <c r="H620" s="21"/>
      <c r="I620" s="432"/>
    </row>
    <row r="621" spans="6:9" x14ac:dyDescent="0.3">
      <c r="F621" s="321"/>
      <c r="G621" s="45"/>
      <c r="H621" s="21"/>
      <c r="I621" s="432"/>
    </row>
    <row r="622" spans="6:9" x14ac:dyDescent="0.3">
      <c r="F622" s="321"/>
      <c r="G622" s="45"/>
      <c r="H622" s="21"/>
      <c r="I622" s="432"/>
    </row>
    <row r="623" spans="6:9" x14ac:dyDescent="0.3">
      <c r="F623" s="321"/>
      <c r="G623" s="45"/>
      <c r="H623" s="21"/>
      <c r="I623" s="432"/>
    </row>
    <row r="624" spans="6:9" x14ac:dyDescent="0.3">
      <c r="F624" s="321"/>
      <c r="G624" s="45"/>
      <c r="H624" s="21"/>
      <c r="I624" s="432"/>
    </row>
    <row r="625" spans="6:9" x14ac:dyDescent="0.3">
      <c r="F625" s="321"/>
      <c r="G625" s="45"/>
      <c r="H625" s="21"/>
      <c r="I625" s="432"/>
    </row>
    <row r="626" spans="6:9" x14ac:dyDescent="0.3">
      <c r="F626" s="321"/>
      <c r="G626" s="45"/>
      <c r="H626" s="21"/>
      <c r="I626" s="432"/>
    </row>
    <row r="627" spans="6:9" x14ac:dyDescent="0.3">
      <c r="F627" s="321"/>
      <c r="G627" s="45"/>
      <c r="H627" s="21"/>
      <c r="I627" s="432"/>
    </row>
    <row r="628" spans="6:9" x14ac:dyDescent="0.3">
      <c r="F628" s="321"/>
      <c r="G628" s="45"/>
      <c r="H628" s="21"/>
      <c r="I628" s="432"/>
    </row>
    <row r="629" spans="6:9" x14ac:dyDescent="0.3">
      <c r="F629" s="321"/>
      <c r="G629" s="45"/>
      <c r="H629" s="21"/>
      <c r="I629" s="432"/>
    </row>
    <row r="630" spans="6:9" x14ac:dyDescent="0.3">
      <c r="F630" s="321"/>
      <c r="G630" s="45"/>
      <c r="H630" s="21"/>
      <c r="I630" s="432"/>
    </row>
    <row r="631" spans="6:9" x14ac:dyDescent="0.3">
      <c r="F631" s="321"/>
      <c r="G631" s="45"/>
      <c r="H631" s="21"/>
      <c r="I631" s="432"/>
    </row>
    <row r="632" spans="6:9" x14ac:dyDescent="0.3">
      <c r="F632" s="321"/>
      <c r="G632" s="45"/>
      <c r="H632" s="21"/>
      <c r="I632" s="432"/>
    </row>
    <row r="633" spans="6:9" x14ac:dyDescent="0.3">
      <c r="F633" s="321"/>
      <c r="G633" s="45"/>
      <c r="H633" s="21"/>
      <c r="I633" s="432"/>
    </row>
    <row r="634" spans="6:9" x14ac:dyDescent="0.3">
      <c r="F634" s="321"/>
      <c r="G634" s="45"/>
      <c r="H634" s="21"/>
      <c r="I634" s="432"/>
    </row>
    <row r="635" spans="6:9" x14ac:dyDescent="0.3">
      <c r="F635" s="321"/>
      <c r="G635" s="45"/>
      <c r="H635" s="21"/>
      <c r="I635" s="432"/>
    </row>
    <row r="636" spans="6:9" x14ac:dyDescent="0.3">
      <c r="F636" s="321"/>
      <c r="G636" s="45"/>
      <c r="H636" s="21"/>
      <c r="I636" s="432"/>
    </row>
    <row r="637" spans="6:9" x14ac:dyDescent="0.3">
      <c r="F637" s="321"/>
      <c r="G637" s="45"/>
      <c r="H637" s="21"/>
      <c r="I637" s="432"/>
    </row>
    <row r="638" spans="6:9" x14ac:dyDescent="0.3">
      <c r="F638" s="321"/>
      <c r="G638" s="45"/>
      <c r="H638" s="21"/>
      <c r="I638" s="432"/>
    </row>
    <row r="639" spans="6:9" x14ac:dyDescent="0.3">
      <c r="F639" s="321"/>
      <c r="G639" s="45"/>
      <c r="H639" s="21"/>
      <c r="I639" s="432"/>
    </row>
    <row r="640" spans="6:9" x14ac:dyDescent="0.3">
      <c r="F640" s="321"/>
      <c r="G640" s="45"/>
      <c r="H640" s="21"/>
      <c r="I640" s="432"/>
    </row>
    <row r="641" spans="6:9" x14ac:dyDescent="0.3">
      <c r="F641" s="321"/>
      <c r="G641" s="45"/>
      <c r="H641" s="21"/>
      <c r="I641" s="432"/>
    </row>
    <row r="642" spans="6:9" x14ac:dyDescent="0.3">
      <c r="F642" s="321"/>
      <c r="G642" s="45"/>
      <c r="H642" s="21"/>
      <c r="I642" s="432"/>
    </row>
    <row r="643" spans="6:9" x14ac:dyDescent="0.3">
      <c r="F643" s="321"/>
      <c r="G643" s="45"/>
      <c r="H643" s="21"/>
      <c r="I643" s="432"/>
    </row>
    <row r="644" spans="6:9" x14ac:dyDescent="0.3">
      <c r="F644" s="321"/>
      <c r="G644" s="45"/>
      <c r="H644" s="21"/>
      <c r="I644" s="432"/>
    </row>
    <row r="645" spans="6:9" x14ac:dyDescent="0.3">
      <c r="F645" s="321"/>
      <c r="G645" s="45"/>
      <c r="H645" s="21"/>
      <c r="I645" s="432"/>
    </row>
    <row r="646" spans="6:9" x14ac:dyDescent="0.3">
      <c r="F646" s="321"/>
      <c r="G646" s="45"/>
      <c r="H646" s="21"/>
      <c r="I646" s="432"/>
    </row>
    <row r="647" spans="6:9" x14ac:dyDescent="0.3">
      <c r="F647" s="321"/>
      <c r="G647" s="45"/>
      <c r="H647" s="21"/>
      <c r="I647" s="432"/>
    </row>
    <row r="648" spans="6:9" x14ac:dyDescent="0.3">
      <c r="F648" s="321"/>
      <c r="G648" s="45"/>
      <c r="H648" s="21"/>
      <c r="I648" s="432"/>
    </row>
    <row r="649" spans="6:9" x14ac:dyDescent="0.3">
      <c r="F649" s="321"/>
      <c r="G649" s="45"/>
      <c r="H649" s="21"/>
      <c r="I649" s="432"/>
    </row>
    <row r="650" spans="6:9" x14ac:dyDescent="0.3">
      <c r="F650" s="321"/>
      <c r="G650" s="45"/>
      <c r="H650" s="21"/>
      <c r="I650" s="432"/>
    </row>
    <row r="651" spans="6:9" x14ac:dyDescent="0.3">
      <c r="F651" s="321"/>
      <c r="G651" s="45"/>
      <c r="H651" s="21"/>
      <c r="I651" s="432"/>
    </row>
    <row r="652" spans="6:9" x14ac:dyDescent="0.3">
      <c r="F652" s="321"/>
      <c r="G652" s="45"/>
      <c r="H652" s="21"/>
      <c r="I652" s="432"/>
    </row>
    <row r="653" spans="6:9" x14ac:dyDescent="0.3">
      <c r="F653" s="321"/>
      <c r="G653" s="45"/>
      <c r="H653" s="21"/>
      <c r="I653" s="432"/>
    </row>
    <row r="654" spans="6:9" x14ac:dyDescent="0.3">
      <c r="F654" s="321"/>
      <c r="G654" s="45"/>
      <c r="H654" s="21"/>
      <c r="I654" s="432"/>
    </row>
    <row r="655" spans="6:9" x14ac:dyDescent="0.3">
      <c r="F655" s="321"/>
      <c r="G655" s="45"/>
      <c r="H655" s="21"/>
      <c r="I655" s="432"/>
    </row>
    <row r="656" spans="6:9" x14ac:dyDescent="0.3">
      <c r="F656" s="321"/>
      <c r="G656" s="45"/>
      <c r="H656" s="21"/>
      <c r="I656" s="432"/>
    </row>
    <row r="657" spans="6:9" x14ac:dyDescent="0.3">
      <c r="F657" s="321"/>
      <c r="G657" s="45"/>
      <c r="H657" s="21"/>
      <c r="I657" s="432"/>
    </row>
    <row r="658" spans="6:9" x14ac:dyDescent="0.3">
      <c r="F658" s="321"/>
      <c r="G658" s="45"/>
      <c r="H658" s="21"/>
      <c r="I658" s="432"/>
    </row>
  </sheetData>
  <dataConsolidate/>
  <mergeCells count="14">
    <mergeCell ref="F9:H9"/>
    <mergeCell ref="F11:H11"/>
    <mergeCell ref="F17:H17"/>
    <mergeCell ref="B2:I2"/>
    <mergeCell ref="B3:I3"/>
    <mergeCell ref="F5:H5"/>
    <mergeCell ref="F6:H6"/>
    <mergeCell ref="F7:H7"/>
    <mergeCell ref="F66:H66"/>
    <mergeCell ref="F40:H40"/>
    <mergeCell ref="F46:H46"/>
    <mergeCell ref="F48:H48"/>
    <mergeCell ref="F54:H54"/>
    <mergeCell ref="F60:H60"/>
  </mergeCells>
  <conditionalFormatting sqref="E14">
    <cfRule type="cellIs" dxfId="171" priority="7" stopIfTrue="1" operator="equal">
      <formula>"v1"</formula>
    </cfRule>
    <cfRule type="cellIs" dxfId="170" priority="8" stopIfTrue="1" operator="equal">
      <formula>"v2"</formula>
    </cfRule>
    <cfRule type="cellIs" dxfId="169" priority="9" stopIfTrue="1" operator="equal">
      <formula>"v3"</formula>
    </cfRule>
  </conditionalFormatting>
  <conditionalFormatting sqref="E19:E20">
    <cfRule type="cellIs" dxfId="168" priority="121" stopIfTrue="1" operator="equal">
      <formula>"v3"</formula>
    </cfRule>
    <cfRule type="cellIs" dxfId="167" priority="120" stopIfTrue="1" operator="equal">
      <formula>"v2"</formula>
    </cfRule>
    <cfRule type="cellIs" dxfId="166" priority="119" stopIfTrue="1" operator="equal">
      <formula>"v1"</formula>
    </cfRule>
  </conditionalFormatting>
  <conditionalFormatting sqref="E21:E28">
    <cfRule type="cellIs" dxfId="165" priority="289" stopIfTrue="1" operator="equal">
      <formula>"v1"</formula>
    </cfRule>
    <cfRule type="cellIs" dxfId="164" priority="290" stopIfTrue="1" operator="equal">
      <formula>"v2"</formula>
    </cfRule>
    <cfRule type="cellIs" dxfId="163" priority="291" stopIfTrue="1" operator="equal">
      <formula>"v3"</formula>
    </cfRule>
  </conditionalFormatting>
  <conditionalFormatting sqref="E27:E28">
    <cfRule type="cellIs" dxfId="162" priority="208" stopIfTrue="1" operator="equal">
      <formula>"v1"</formula>
    </cfRule>
    <cfRule type="cellIs" dxfId="161" priority="210" stopIfTrue="1" operator="equal">
      <formula>"v3"</formula>
    </cfRule>
    <cfRule type="cellIs" dxfId="160" priority="209" stopIfTrue="1" operator="equal">
      <formula>"v2"</formula>
    </cfRule>
  </conditionalFormatting>
  <conditionalFormatting sqref="E30:E37">
    <cfRule type="cellIs" dxfId="159" priority="199" stopIfTrue="1" operator="equal">
      <formula>"v1"</formula>
    </cfRule>
    <cfRule type="cellIs" dxfId="158" priority="201" stopIfTrue="1" operator="equal">
      <formula>"v3"</formula>
    </cfRule>
    <cfRule type="cellIs" dxfId="157" priority="200" stopIfTrue="1" operator="equal">
      <formula>"v2"</formula>
    </cfRule>
  </conditionalFormatting>
  <conditionalFormatting sqref="E42:E44">
    <cfRule type="cellIs" dxfId="156" priority="18" stopIfTrue="1" operator="equal">
      <formula>"v2"</formula>
    </cfRule>
    <cfRule type="cellIs" dxfId="155" priority="17" stopIfTrue="1" operator="equal">
      <formula>"v1"</formula>
    </cfRule>
    <cfRule type="cellIs" dxfId="154" priority="19" stopIfTrue="1" operator="equal">
      <formula>"v3"</formula>
    </cfRule>
  </conditionalFormatting>
  <conditionalFormatting sqref="E50:E52">
    <cfRule type="cellIs" dxfId="153" priority="86" stopIfTrue="1" operator="equal">
      <formula>"v2"</formula>
    </cfRule>
    <cfRule type="cellIs" dxfId="152" priority="87" stopIfTrue="1" operator="equal">
      <formula>"v3"</formula>
    </cfRule>
    <cfRule type="cellIs" dxfId="151" priority="85" stopIfTrue="1" operator="equal">
      <formula>"v1"</formula>
    </cfRule>
  </conditionalFormatting>
  <conditionalFormatting sqref="E55">
    <cfRule type="expression" dxfId="150" priority="181">
      <formula>D55="Osittain"</formula>
    </cfRule>
  </conditionalFormatting>
  <conditionalFormatting sqref="E56:E58">
    <cfRule type="cellIs" dxfId="149" priority="172" stopIfTrue="1" operator="equal">
      <formula>"v1"</formula>
    </cfRule>
    <cfRule type="cellIs" dxfId="148" priority="173" stopIfTrue="1" operator="equal">
      <formula>"v2"</formula>
    </cfRule>
    <cfRule type="cellIs" dxfId="147" priority="174" stopIfTrue="1" operator="equal">
      <formula>"v3"</formula>
    </cfRule>
  </conditionalFormatting>
  <conditionalFormatting sqref="E61">
    <cfRule type="expression" dxfId="146" priority="164">
      <formula>D61="Osittain"</formula>
    </cfRule>
  </conditionalFormatting>
  <conditionalFormatting sqref="E62:E64">
    <cfRule type="cellIs" dxfId="145" priority="1" stopIfTrue="1" operator="equal">
      <formula>"v1"</formula>
    </cfRule>
    <cfRule type="cellIs" dxfId="144" priority="3" stopIfTrue="1" operator="equal">
      <formula>"v3"</formula>
    </cfRule>
    <cfRule type="cellIs" dxfId="143" priority="2" stopIfTrue="1" operator="equal">
      <formula>"v2"</formula>
    </cfRule>
  </conditionalFormatting>
  <conditionalFormatting sqref="E67">
    <cfRule type="expression" dxfId="142" priority="162">
      <formula>D67="Osittain"</formula>
    </cfRule>
  </conditionalFormatting>
  <conditionalFormatting sqref="E68:E70">
    <cfRule type="cellIs" dxfId="141" priority="33" stopIfTrue="1" operator="equal">
      <formula>"v1"</formula>
    </cfRule>
    <cfRule type="cellIs" dxfId="140" priority="34" stopIfTrue="1" operator="equal">
      <formula>"v2"</formula>
    </cfRule>
    <cfRule type="cellIs" dxfId="139" priority="35" stopIfTrue="1" operator="equal">
      <formula>"v3"</formula>
    </cfRule>
  </conditionalFormatting>
  <conditionalFormatting sqref="E45:H45 E46:E49">
    <cfRule type="expression" dxfId="138" priority="186">
      <formula>D45="Osittain"</formula>
    </cfRule>
  </conditionalFormatting>
  <conditionalFormatting sqref="F29:G29">
    <cfRule type="expression" dxfId="137" priority="226">
      <formula>E29="Osittain"</formula>
    </cfRule>
  </conditionalFormatting>
  <conditionalFormatting sqref="F6:H6">
    <cfRule type="expression" dxfId="136" priority="1537" stopIfTrue="1">
      <formula>AND(#REF!&gt;0)</formula>
    </cfRule>
  </conditionalFormatting>
  <conditionalFormatting sqref="F7:H7">
    <cfRule type="expression" dxfId="135" priority="62" stopIfTrue="1">
      <formula>AND(#REF!&gt;0)</formula>
    </cfRule>
  </conditionalFormatting>
  <conditionalFormatting sqref="G19:G25">
    <cfRule type="cellIs" dxfId="134" priority="27" stopIfTrue="1" operator="equal">
      <formula>"Kyllä"</formula>
    </cfRule>
    <cfRule type="cellIs" dxfId="133" priority="29" stopIfTrue="1" operator="equal">
      <formula>"Ei"</formula>
    </cfRule>
    <cfRule type="cellIs" dxfId="132" priority="28" stopIfTrue="1" operator="equal">
      <formula>"Osittain"</formula>
    </cfRule>
  </conditionalFormatting>
  <conditionalFormatting sqref="G26:G28">
    <cfRule type="cellIs" dxfId="131" priority="1555" stopIfTrue="1" operator="equal">
      <formula>"Ei"</formula>
    </cfRule>
    <cfRule type="cellIs" dxfId="130" priority="1553" stopIfTrue="1" operator="equal">
      <formula>"Kyllä"</formula>
    </cfRule>
    <cfRule type="cellIs" dxfId="129" priority="1554" stopIfTrue="1" operator="equal">
      <formula>"Osittain"</formula>
    </cfRule>
  </conditionalFormatting>
  <conditionalFormatting sqref="G27:G28">
    <cfRule type="cellIs" dxfId="128" priority="553" stopIfTrue="1" operator="equal">
      <formula>"Kyllä"</formula>
    </cfRule>
    <cfRule type="cellIs" dxfId="127" priority="554" stopIfTrue="1" operator="equal">
      <formula>"Osittain"</formula>
    </cfRule>
    <cfRule type="cellIs" dxfId="126" priority="555" stopIfTrue="1" operator="equal">
      <formula>"Ei"</formula>
    </cfRule>
  </conditionalFormatting>
  <conditionalFormatting sqref="G30:G37">
    <cfRule type="cellIs" dxfId="125" priority="537" stopIfTrue="1" operator="equal">
      <formula>"Ei"</formula>
    </cfRule>
    <cfRule type="cellIs" dxfId="124" priority="535" stopIfTrue="1" operator="equal">
      <formula>"Kyllä"</formula>
    </cfRule>
    <cfRule type="cellIs" dxfId="123" priority="536" stopIfTrue="1" operator="equal">
      <formula>"Osittain"</formula>
    </cfRule>
  </conditionalFormatting>
  <conditionalFormatting sqref="G42:G44">
    <cfRule type="cellIs" dxfId="122" priority="20" stopIfTrue="1" operator="equal">
      <formula>"Kyllä"</formula>
    </cfRule>
    <cfRule type="cellIs" dxfId="121" priority="21" stopIfTrue="1" operator="equal">
      <formula>"Osittain"</formula>
    </cfRule>
    <cfRule type="cellIs" dxfId="120" priority="22" stopIfTrue="1" operator="equal">
      <formula>"Ei"</formula>
    </cfRule>
  </conditionalFormatting>
  <conditionalFormatting sqref="G50:G52">
    <cfRule type="cellIs" dxfId="119" priority="90" stopIfTrue="1" operator="equal">
      <formula>"Ei"</formula>
    </cfRule>
    <cfRule type="cellIs" dxfId="118" priority="88" stopIfTrue="1" operator="equal">
      <formula>"Kyllä"</formula>
    </cfRule>
    <cfRule type="cellIs" dxfId="117" priority="89" stopIfTrue="1" operator="equal">
      <formula>"Osittain"</formula>
    </cfRule>
  </conditionalFormatting>
  <conditionalFormatting sqref="G56:G58">
    <cfRule type="cellIs" dxfId="116" priority="615" stopIfTrue="1" operator="equal">
      <formula>"Kyllä"</formula>
    </cfRule>
    <cfRule type="cellIs" dxfId="115" priority="616" stopIfTrue="1" operator="equal">
      <formula>"Osittain"</formula>
    </cfRule>
    <cfRule type="cellIs" dxfId="114" priority="617" stopIfTrue="1" operator="equal">
      <formula>"Ei"</formula>
    </cfRule>
  </conditionalFormatting>
  <conditionalFormatting sqref="G62:G64">
    <cfRule type="cellIs" dxfId="113" priority="5" stopIfTrue="1" operator="equal">
      <formula>"Osittain"</formula>
    </cfRule>
    <cfRule type="cellIs" dxfId="112" priority="6" stopIfTrue="1" operator="equal">
      <formula>"Ei"</formula>
    </cfRule>
    <cfRule type="cellIs" dxfId="111" priority="4" stopIfTrue="1" operator="equal">
      <formula>"Kyllä"</formula>
    </cfRule>
  </conditionalFormatting>
  <conditionalFormatting sqref="G68:G70">
    <cfRule type="cellIs" dxfId="110" priority="37" stopIfTrue="1" operator="equal">
      <formula>"Kyllä"</formula>
    </cfRule>
    <cfRule type="cellIs" dxfId="109" priority="38" stopIfTrue="1" operator="equal">
      <formula>"Osittain"</formula>
    </cfRule>
    <cfRule type="cellIs" dxfId="108" priority="39" stopIfTrue="1" operator="equal">
      <formula>"Ei"</formula>
    </cfRule>
  </conditionalFormatting>
  <conditionalFormatting sqref="H19:H37">
    <cfRule type="expression" dxfId="107" priority="122">
      <formula>G19="Osittain"</formula>
    </cfRule>
  </conditionalFormatting>
  <conditionalFormatting sqref="H42:H44">
    <cfRule type="expression" dxfId="106" priority="23">
      <formula>G42="Osittain"</formula>
    </cfRule>
  </conditionalFormatting>
  <conditionalFormatting sqref="H49:H52">
    <cfRule type="expression" dxfId="105" priority="84">
      <formula>G49="Osittain"</formula>
    </cfRule>
  </conditionalFormatting>
  <conditionalFormatting sqref="H55:H58">
    <cfRule type="expression" dxfId="104" priority="182">
      <formula>G55="Osittain"</formula>
    </cfRule>
  </conditionalFormatting>
  <conditionalFormatting sqref="H61:H64">
    <cfRule type="expression" dxfId="103" priority="165">
      <formula>G61="Osittain"</formula>
    </cfRule>
  </conditionalFormatting>
  <conditionalFormatting sqref="H67:H70">
    <cfRule type="expression" dxfId="102" priority="36">
      <formula>G67="Osittain"</formula>
    </cfRule>
  </conditionalFormatting>
  <dataValidations disablePrompts="1" count="1">
    <dataValidation type="list" allowBlank="1" showErrorMessage="1" errorTitle="Vastaus ei ole sallittu" error="Valitse listasta" promptTitle="Valitse vastaus" prompt="- Kyllä_x000a_- Osittain_x000a_- Ei" sqref="G62:G64 G50:G52 G42:G44 G56:G58 G30:G37 G68:G70 G19:G28" xr:uid="{FDC52177-E895-4292-916C-A41F6B01A986}">
      <formula1>IF(E19="V1",$L$3:$L$4,M$3:$M$5)</formula1>
    </dataValidation>
  </dataValidations>
  <pageMargins left="0.37" right="0.49" top="0.55000000000000004" bottom="0.47" header="0.23" footer="0.21"/>
  <pageSetup paperSize="9" scale="94" orientation="landscape" r:id="rId1"/>
  <headerFooter alignWithMargins="0">
    <oddHeader>&amp;C&amp;A&amp;RVaatimuslomake</oddHeader>
    <oddFooter>&amp;R&amp;P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59999389629810485"/>
  </sheetPr>
  <dimension ref="A1:M133"/>
  <sheetViews>
    <sheetView zoomScaleNormal="100" workbookViewId="0"/>
  </sheetViews>
  <sheetFormatPr defaultColWidth="9.109375" defaultRowHeight="13.8" x14ac:dyDescent="0.25"/>
  <cols>
    <col min="1" max="1" width="0.6640625" style="99" customWidth="1"/>
    <col min="2" max="2" width="6.6640625"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10" width="2" style="99" customWidth="1"/>
    <col min="11" max="11" width="9.6640625" style="118" customWidth="1"/>
    <col min="12" max="12" width="11.6640625" style="117" customWidth="1"/>
    <col min="13" max="13" width="9.6640625" style="117" customWidth="1"/>
    <col min="14" max="14" width="9.6640625" style="99" customWidth="1"/>
    <col min="15" max="16384" width="9.109375" style="99"/>
  </cols>
  <sheetData>
    <row r="1" spans="1:12" ht="17.399999999999999" x14ac:dyDescent="0.25">
      <c r="B1" s="111" t="s">
        <v>514</v>
      </c>
    </row>
    <row r="2" spans="1:12" ht="6" customHeight="1" x14ac:dyDescent="0.25"/>
    <row r="3" spans="1:12" ht="152.25" customHeight="1" x14ac:dyDescent="0.25">
      <c r="B3" s="516" t="s">
        <v>515</v>
      </c>
      <c r="C3" s="516"/>
      <c r="D3" s="516"/>
      <c r="E3" s="516"/>
      <c r="F3" s="516"/>
      <c r="G3" s="516"/>
      <c r="J3" s="84"/>
    </row>
    <row r="4" spans="1:12" ht="6" customHeight="1" x14ac:dyDescent="0.25"/>
    <row r="5" spans="1:12" ht="20.25" customHeight="1" x14ac:dyDescent="0.25">
      <c r="A5" s="98" t="s">
        <v>516</v>
      </c>
      <c r="B5" s="112"/>
      <c r="C5" s="125"/>
      <c r="D5" s="113"/>
      <c r="E5" s="113"/>
      <c r="F5" s="113"/>
      <c r="G5" s="113"/>
      <c r="K5" s="128" t="s">
        <v>517</v>
      </c>
      <c r="L5" s="182"/>
    </row>
    <row r="6" spans="1:12" ht="6" customHeight="1" x14ac:dyDescent="0.25">
      <c r="K6" s="173"/>
      <c r="L6" s="183"/>
    </row>
    <row r="7" spans="1:12" ht="13.5" customHeight="1" x14ac:dyDescent="0.25">
      <c r="B7" s="114" t="s">
        <v>518</v>
      </c>
      <c r="C7" s="126"/>
      <c r="D7" s="115"/>
      <c r="E7" s="115"/>
      <c r="F7" s="115"/>
      <c r="G7" s="115"/>
      <c r="K7" s="175" t="s">
        <v>519</v>
      </c>
      <c r="L7" s="128" t="s">
        <v>520</v>
      </c>
    </row>
    <row r="8" spans="1:12" ht="18.75" customHeight="1" x14ac:dyDescent="0.25">
      <c r="B8" s="124" t="s">
        <v>521</v>
      </c>
      <c r="C8" s="120" t="s">
        <v>522</v>
      </c>
      <c r="D8" s="495"/>
      <c r="E8" s="497"/>
      <c r="F8" s="496"/>
      <c r="K8" s="223">
        <f>SUM(K15:K133)</f>
        <v>0</v>
      </c>
      <c r="L8" s="181">
        <f>SUM(L15:L430)</f>
        <v>28</v>
      </c>
    </row>
    <row r="9" spans="1:12" ht="6" customHeight="1" x14ac:dyDescent="0.25">
      <c r="B9" s="124"/>
    </row>
    <row r="10" spans="1:12" x14ac:dyDescent="0.25">
      <c r="B10" s="124" t="s">
        <v>523</v>
      </c>
      <c r="C10" s="120" t="s">
        <v>524</v>
      </c>
      <c r="D10" s="498"/>
      <c r="E10" s="499"/>
      <c r="F10" s="499"/>
      <c r="G10" s="500"/>
    </row>
    <row r="11" spans="1:12" ht="13.5" customHeight="1" x14ac:dyDescent="0.25">
      <c r="B11" s="156"/>
      <c r="C11" s="120" t="s">
        <v>525</v>
      </c>
      <c r="F11" s="116"/>
    </row>
    <row r="12" spans="1:12" ht="6" customHeight="1" x14ac:dyDescent="0.25">
      <c r="B12" s="156"/>
    </row>
    <row r="13" spans="1:12" ht="13.5" customHeight="1" x14ac:dyDescent="0.25">
      <c r="B13" s="157" t="s">
        <v>526</v>
      </c>
      <c r="C13" s="126"/>
      <c r="D13" s="115"/>
      <c r="E13" s="115"/>
      <c r="F13" s="115"/>
      <c r="G13" s="115"/>
      <c r="L13" s="170"/>
    </row>
    <row r="14" spans="1:12" ht="6" customHeight="1" x14ac:dyDescent="0.25">
      <c r="B14" s="120"/>
      <c r="L14" s="170"/>
    </row>
    <row r="15" spans="1:12" ht="14.25" customHeight="1" x14ac:dyDescent="0.25">
      <c r="B15" s="124" t="s">
        <v>527</v>
      </c>
      <c r="C15" s="120" t="s">
        <v>526</v>
      </c>
      <c r="F15" s="495"/>
      <c r="G15" s="496"/>
      <c r="J15" s="85"/>
      <c r="K15" s="173">
        <f>IF(F15&lt;&gt;"",VLOOKUP(F15,KOOSTE!$C$34:$D$37,2,FALSE),0)</f>
        <v>0</v>
      </c>
      <c r="L15" s="172">
        <f>KOOSTE!D37</f>
        <v>2</v>
      </c>
    </row>
    <row r="16" spans="1:12" ht="56.25" customHeight="1" x14ac:dyDescent="0.25">
      <c r="B16" s="124" t="s">
        <v>528</v>
      </c>
      <c r="C16" s="501" t="s">
        <v>529</v>
      </c>
      <c r="D16" s="502"/>
      <c r="E16" s="503"/>
      <c r="F16" s="493"/>
      <c r="G16" s="494"/>
      <c r="J16" s="85"/>
      <c r="K16" s="173"/>
      <c r="L16" s="170"/>
    </row>
    <row r="17" spans="1:12" ht="6" customHeight="1" x14ac:dyDescent="0.25">
      <c r="B17" s="120"/>
      <c r="K17" s="173"/>
      <c r="L17" s="170"/>
    </row>
    <row r="18" spans="1:12" x14ac:dyDescent="0.25">
      <c r="B18" s="157" t="s">
        <v>530</v>
      </c>
      <c r="C18" s="126"/>
      <c r="D18" s="115"/>
      <c r="E18" s="115"/>
      <c r="F18" s="115"/>
      <c r="G18" s="115"/>
      <c r="K18" s="173"/>
      <c r="L18" s="170"/>
    </row>
    <row r="19" spans="1:12" ht="6" customHeight="1" x14ac:dyDescent="0.25">
      <c r="B19" s="120"/>
      <c r="K19" s="173"/>
      <c r="L19" s="170"/>
    </row>
    <row r="20" spans="1:12" x14ac:dyDescent="0.25">
      <c r="B20" s="124" t="s">
        <v>531</v>
      </c>
      <c r="C20" s="120" t="s">
        <v>532</v>
      </c>
      <c r="F20" s="495"/>
      <c r="G20" s="496"/>
      <c r="J20" s="85"/>
      <c r="K20" s="173">
        <f>IF(F20&lt;&gt;"",VLOOKUP(F20,KOOSTE!$C$39:$D$43,2,FALSE),0)</f>
        <v>0</v>
      </c>
      <c r="L20" s="172">
        <f>KOOSTE!D43</f>
        <v>4</v>
      </c>
    </row>
    <row r="21" spans="1:12" ht="56.25" customHeight="1" x14ac:dyDescent="0.25">
      <c r="B21" s="124" t="s">
        <v>533</v>
      </c>
      <c r="C21" s="120" t="s">
        <v>534</v>
      </c>
      <c r="F21" s="493"/>
      <c r="G21" s="494"/>
      <c r="J21" s="85"/>
      <c r="K21" s="173"/>
      <c r="L21" s="170"/>
    </row>
    <row r="22" spans="1:12" ht="6" customHeight="1" x14ac:dyDescent="0.25">
      <c r="B22" s="124"/>
      <c r="K22" s="173"/>
      <c r="L22" s="170"/>
    </row>
    <row r="23" spans="1:12" x14ac:dyDescent="0.25">
      <c r="B23" s="124" t="s">
        <v>535</v>
      </c>
      <c r="C23" s="120" t="s">
        <v>536</v>
      </c>
      <c r="F23" s="218"/>
      <c r="G23" s="121" t="s">
        <v>537</v>
      </c>
      <c r="K23" s="173">
        <f>IF(F23&lt;&gt;"",VLOOKUP(F23,KOOSTE!$C$45:$D$50,2,FALSE),0)</f>
        <v>0</v>
      </c>
      <c r="L23" s="172">
        <f>KOOSTE!D50</f>
        <v>3</v>
      </c>
    </row>
    <row r="24" spans="1:12" ht="6" customHeight="1" x14ac:dyDescent="0.25">
      <c r="B24" s="124"/>
      <c r="K24" s="173"/>
      <c r="L24" s="170"/>
    </row>
    <row r="25" spans="1:12" x14ac:dyDescent="0.25">
      <c r="A25" s="192"/>
      <c r="B25" s="114" t="s">
        <v>538</v>
      </c>
      <c r="C25" s="193"/>
      <c r="D25" s="194"/>
      <c r="E25" s="194"/>
      <c r="F25" s="194"/>
      <c r="G25" s="194"/>
      <c r="H25" s="192"/>
      <c r="J25" s="192"/>
      <c r="K25" s="173"/>
      <c r="L25" s="170"/>
    </row>
    <row r="26" spans="1:12" x14ac:dyDescent="0.25">
      <c r="A26" s="192"/>
      <c r="B26" s="192"/>
      <c r="C26" s="195"/>
      <c r="D26" s="192"/>
      <c r="E26" s="192"/>
      <c r="F26" s="192"/>
      <c r="G26" s="192"/>
      <c r="H26" s="192"/>
      <c r="J26" s="192"/>
      <c r="K26" s="173"/>
      <c r="L26" s="170"/>
    </row>
    <row r="27" spans="1:12" x14ac:dyDescent="0.25">
      <c r="A27" s="192"/>
      <c r="B27" s="124" t="s">
        <v>539</v>
      </c>
      <c r="C27" s="120" t="s">
        <v>540</v>
      </c>
      <c r="D27" s="192"/>
      <c r="E27" s="192"/>
      <c r="F27" s="495"/>
      <c r="G27" s="496"/>
      <c r="H27" s="192"/>
      <c r="J27" s="85"/>
      <c r="K27" s="173">
        <f>IF(F27="Kyllä",KOOSTE!D52,0)</f>
        <v>0</v>
      </c>
      <c r="L27" s="172">
        <f>KOOSTE!D52</f>
        <v>3</v>
      </c>
    </row>
    <row r="28" spans="1:12" ht="33" customHeight="1" x14ac:dyDescent="0.25">
      <c r="A28" s="192"/>
      <c r="B28" s="124" t="s">
        <v>541</v>
      </c>
      <c r="C28" s="501" t="s">
        <v>542</v>
      </c>
      <c r="D28" s="504"/>
      <c r="E28" s="505"/>
      <c r="F28" s="493"/>
      <c r="G28" s="494"/>
      <c r="H28" s="192"/>
      <c r="J28" s="85"/>
      <c r="K28" s="173"/>
      <c r="L28" s="170"/>
    </row>
    <row r="29" spans="1:12" ht="13.5" customHeight="1" x14ac:dyDescent="0.25">
      <c r="B29" s="157" t="s">
        <v>543</v>
      </c>
      <c r="C29" s="126"/>
      <c r="D29" s="115"/>
      <c r="E29" s="115"/>
      <c r="F29" s="115"/>
      <c r="G29" s="115"/>
      <c r="K29" s="173"/>
      <c r="L29" s="170"/>
    </row>
    <row r="30" spans="1:12" ht="6" customHeight="1" x14ac:dyDescent="0.25">
      <c r="B30" s="120"/>
      <c r="F30" s="116"/>
      <c r="K30" s="173"/>
      <c r="L30" s="170"/>
    </row>
    <row r="31" spans="1:12" ht="27.75" customHeight="1" x14ac:dyDescent="0.25">
      <c r="B31" s="124" t="s">
        <v>544</v>
      </c>
      <c r="C31" s="501" t="s">
        <v>545</v>
      </c>
      <c r="D31" s="501"/>
      <c r="F31" s="495"/>
      <c r="G31" s="496"/>
      <c r="J31" s="85"/>
      <c r="K31" s="173">
        <f>IF(F31&lt;&gt;"",VLOOKUP(F31,KOOSTE!$C$54:$D$58,2,FALSE),0)</f>
        <v>0</v>
      </c>
      <c r="L31" s="172">
        <f>KOOSTE!D$58</f>
        <v>2</v>
      </c>
    </row>
    <row r="32" spans="1:12" ht="56.25" customHeight="1" x14ac:dyDescent="0.25">
      <c r="B32" s="124" t="s">
        <v>546</v>
      </c>
      <c r="C32" s="120" t="s">
        <v>547</v>
      </c>
      <c r="D32" s="120"/>
      <c r="F32" s="493"/>
      <c r="G32" s="494"/>
      <c r="J32" s="85"/>
      <c r="K32" s="173"/>
      <c r="L32" s="170"/>
    </row>
    <row r="33" spans="2:12" ht="6" customHeight="1" x14ac:dyDescent="0.25">
      <c r="B33" s="120"/>
      <c r="D33" s="120"/>
      <c r="K33" s="173"/>
      <c r="L33" s="170"/>
    </row>
    <row r="34" spans="2:12" ht="41.25" customHeight="1" x14ac:dyDescent="0.25">
      <c r="B34" s="124" t="s">
        <v>548</v>
      </c>
      <c r="C34" s="501" t="s">
        <v>549</v>
      </c>
      <c r="D34" s="501"/>
      <c r="F34" s="495"/>
      <c r="G34" s="496"/>
      <c r="J34" s="85"/>
      <c r="K34" s="173">
        <f>IF(F34&lt;&gt;"",VLOOKUP(F34,KOOSTE!$C$54:$D$58,2,FALSE),0)</f>
        <v>0</v>
      </c>
      <c r="L34" s="172">
        <f>KOOSTE!D$58</f>
        <v>2</v>
      </c>
    </row>
    <row r="35" spans="2:12" ht="56.25" customHeight="1" x14ac:dyDescent="0.25">
      <c r="B35" s="124" t="s">
        <v>550</v>
      </c>
      <c r="C35" s="120" t="s">
        <v>547</v>
      </c>
      <c r="D35" s="120"/>
      <c r="F35" s="493"/>
      <c r="G35" s="494"/>
      <c r="J35" s="85"/>
      <c r="K35" s="173"/>
      <c r="L35" s="170"/>
    </row>
    <row r="36" spans="2:12" ht="6" customHeight="1" x14ac:dyDescent="0.25">
      <c r="B36" s="120"/>
      <c r="D36" s="120"/>
      <c r="K36" s="173"/>
      <c r="L36" s="170"/>
    </row>
    <row r="37" spans="2:12" ht="34.5" customHeight="1" x14ac:dyDescent="0.25">
      <c r="B37" s="124" t="s">
        <v>551</v>
      </c>
      <c r="C37" s="501" t="s">
        <v>549</v>
      </c>
      <c r="D37" s="501"/>
      <c r="F37" s="495"/>
      <c r="G37" s="496"/>
      <c r="J37" s="85"/>
      <c r="K37" s="173">
        <f>IF(F37&lt;&gt;"",VLOOKUP(F37,KOOSTE!$C$54:$D$58,2,FALSE),0)</f>
        <v>0</v>
      </c>
      <c r="L37" s="172">
        <f>KOOSTE!D$58</f>
        <v>2</v>
      </c>
    </row>
    <row r="38" spans="2:12" ht="56.25" customHeight="1" x14ac:dyDescent="0.25">
      <c r="B38" s="124" t="s">
        <v>552</v>
      </c>
      <c r="C38" s="120" t="s">
        <v>547</v>
      </c>
      <c r="D38" s="120"/>
      <c r="F38" s="493"/>
      <c r="G38" s="494"/>
      <c r="J38" s="85"/>
      <c r="K38" s="173"/>
      <c r="L38" s="170"/>
    </row>
    <row r="39" spans="2:12" ht="6" customHeight="1" x14ac:dyDescent="0.25">
      <c r="K39" s="173"/>
      <c r="L39" s="170"/>
    </row>
    <row r="40" spans="2:12" x14ac:dyDescent="0.25">
      <c r="B40" s="114" t="s">
        <v>553</v>
      </c>
      <c r="C40" s="126"/>
      <c r="D40" s="115"/>
      <c r="E40" s="115"/>
      <c r="F40" s="115"/>
      <c r="G40" s="115"/>
      <c r="K40" s="173"/>
      <c r="L40" s="170"/>
    </row>
    <row r="41" spans="2:12" ht="6" customHeight="1" x14ac:dyDescent="0.25">
      <c r="K41" s="173"/>
      <c r="L41" s="170"/>
    </row>
    <row r="42" spans="2:12" ht="123" customHeight="1" x14ac:dyDescent="0.25">
      <c r="B42" s="517" t="s">
        <v>554</v>
      </c>
      <c r="C42" s="518"/>
      <c r="D42" s="518"/>
      <c r="E42" s="518"/>
      <c r="F42" s="518"/>
      <c r="G42" s="519"/>
      <c r="J42" s="84"/>
      <c r="K42" s="173"/>
      <c r="L42" s="170"/>
    </row>
    <row r="43" spans="2:12" ht="6" customHeight="1" thickBot="1" x14ac:dyDescent="0.3">
      <c r="K43" s="173"/>
      <c r="L43" s="170"/>
    </row>
    <row r="44" spans="2:12" ht="16.5" customHeight="1" x14ac:dyDescent="0.25">
      <c r="B44" s="124" t="s">
        <v>555</v>
      </c>
      <c r="C44" s="127" t="s">
        <v>556</v>
      </c>
      <c r="D44" s="506"/>
      <c r="E44" s="507"/>
      <c r="F44" s="508"/>
      <c r="G44" s="100"/>
      <c r="K44" s="173">
        <f>IF(ISTEXT(D44),X!$C$28,0)</f>
        <v>0</v>
      </c>
      <c r="L44" s="172">
        <f>KOOSTE!D$60</f>
        <v>1</v>
      </c>
    </row>
    <row r="45" spans="2:12" ht="16.5" customHeight="1" x14ac:dyDescent="0.25">
      <c r="C45" s="219" t="s">
        <v>557</v>
      </c>
      <c r="D45" s="498"/>
      <c r="E45" s="499"/>
      <c r="F45" s="500"/>
      <c r="G45" s="101"/>
      <c r="K45" s="173"/>
      <c r="L45" s="170"/>
    </row>
    <row r="46" spans="2:12" ht="26.25" customHeight="1" x14ac:dyDescent="0.25">
      <c r="C46" s="220" t="s">
        <v>558</v>
      </c>
      <c r="D46" s="511"/>
      <c r="E46" s="512"/>
      <c r="F46" s="513"/>
      <c r="G46" s="101"/>
      <c r="K46" s="173"/>
      <c r="L46" s="170"/>
    </row>
    <row r="47" spans="2:12" ht="27.6" x14ac:dyDescent="0.25">
      <c r="C47" s="221" t="s">
        <v>559</v>
      </c>
      <c r="D47" s="511"/>
      <c r="E47" s="512"/>
      <c r="F47" s="513"/>
      <c r="G47" s="101"/>
      <c r="K47" s="173"/>
      <c r="L47" s="170"/>
    </row>
    <row r="48" spans="2:12" x14ac:dyDescent="0.25">
      <c r="C48" s="221" t="s">
        <v>560</v>
      </c>
      <c r="D48" s="511"/>
      <c r="E48" s="512"/>
      <c r="F48" s="513"/>
      <c r="G48" s="101"/>
      <c r="K48" s="173"/>
      <c r="L48" s="170"/>
    </row>
    <row r="49" spans="2:12" ht="38.25" customHeight="1" x14ac:dyDescent="0.25">
      <c r="C49" s="220" t="s">
        <v>561</v>
      </c>
      <c r="D49" s="514"/>
      <c r="E49" s="514"/>
      <c r="F49" s="514"/>
      <c r="G49" s="515"/>
      <c r="K49" s="173"/>
      <c r="L49" s="170"/>
    </row>
    <row r="50" spans="2:12" ht="38.25" customHeight="1" thickBot="1" x14ac:dyDescent="0.3">
      <c r="C50" s="222" t="s">
        <v>562</v>
      </c>
      <c r="D50" s="509"/>
      <c r="E50" s="509"/>
      <c r="F50" s="509"/>
      <c r="G50" s="510"/>
      <c r="K50" s="173"/>
      <c r="L50" s="170"/>
    </row>
    <row r="51" spans="2:12" ht="6" customHeight="1" thickBot="1" x14ac:dyDescent="0.3">
      <c r="K51" s="173"/>
      <c r="L51" s="170"/>
    </row>
    <row r="52" spans="2:12" ht="16.5" customHeight="1" x14ac:dyDescent="0.25">
      <c r="B52" s="124" t="s">
        <v>563</v>
      </c>
      <c r="C52" s="127" t="s">
        <v>556</v>
      </c>
      <c r="D52" s="506"/>
      <c r="E52" s="507"/>
      <c r="F52" s="508"/>
      <c r="G52" s="100"/>
      <c r="K52" s="173">
        <f>IF(ISTEXT(D52),X!$C$28,0)</f>
        <v>0</v>
      </c>
      <c r="L52" s="172">
        <f>KOOSTE!D$60</f>
        <v>1</v>
      </c>
    </row>
    <row r="53" spans="2:12" ht="16.5" customHeight="1" x14ac:dyDescent="0.25">
      <c r="C53" s="219" t="s">
        <v>557</v>
      </c>
      <c r="D53" s="498"/>
      <c r="E53" s="499"/>
      <c r="F53" s="500"/>
      <c r="G53" s="101"/>
      <c r="K53" s="173"/>
      <c r="L53" s="170"/>
    </row>
    <row r="54" spans="2:12" ht="27.75" customHeight="1" x14ac:dyDescent="0.25">
      <c r="C54" s="220" t="s">
        <v>558</v>
      </c>
      <c r="D54" s="511"/>
      <c r="E54" s="512"/>
      <c r="F54" s="513"/>
      <c r="G54" s="101"/>
      <c r="K54" s="173"/>
      <c r="L54" s="170"/>
    </row>
    <row r="55" spans="2:12" ht="27.6" x14ac:dyDescent="0.25">
      <c r="C55" s="221" t="s">
        <v>559</v>
      </c>
      <c r="D55" s="511"/>
      <c r="E55" s="512"/>
      <c r="F55" s="513"/>
      <c r="G55" s="101"/>
      <c r="K55" s="173"/>
      <c r="L55" s="170"/>
    </row>
    <row r="56" spans="2:12" x14ac:dyDescent="0.25">
      <c r="C56" s="221" t="s">
        <v>560</v>
      </c>
      <c r="D56" s="511"/>
      <c r="E56" s="512"/>
      <c r="F56" s="513"/>
      <c r="G56" s="101"/>
      <c r="K56" s="173"/>
      <c r="L56" s="170"/>
    </row>
    <row r="57" spans="2:12" ht="38.25" customHeight="1" x14ac:dyDescent="0.25">
      <c r="C57" s="220" t="s">
        <v>561</v>
      </c>
      <c r="D57" s="514"/>
      <c r="E57" s="514"/>
      <c r="F57" s="514"/>
      <c r="G57" s="515"/>
      <c r="K57" s="173"/>
      <c r="L57" s="170"/>
    </row>
    <row r="58" spans="2:12" ht="38.25" customHeight="1" thickBot="1" x14ac:dyDescent="0.3">
      <c r="C58" s="222" t="s">
        <v>562</v>
      </c>
      <c r="D58" s="509"/>
      <c r="E58" s="509"/>
      <c r="F58" s="509"/>
      <c r="G58" s="510"/>
      <c r="K58" s="173"/>
      <c r="L58" s="170"/>
    </row>
    <row r="59" spans="2:12" ht="6" customHeight="1" thickBot="1" x14ac:dyDescent="0.3">
      <c r="K59" s="173"/>
      <c r="L59" s="170"/>
    </row>
    <row r="60" spans="2:12" ht="16.5" customHeight="1" x14ac:dyDescent="0.25">
      <c r="B60" s="124" t="s">
        <v>564</v>
      </c>
      <c r="C60" s="127" t="s">
        <v>556</v>
      </c>
      <c r="D60" s="506"/>
      <c r="E60" s="507"/>
      <c r="F60" s="508"/>
      <c r="G60" s="100"/>
      <c r="K60" s="173">
        <f>IF(ISTEXT(D60),X!$C$28,0)</f>
        <v>0</v>
      </c>
      <c r="L60" s="172">
        <f>KOOSTE!D$60</f>
        <v>1</v>
      </c>
    </row>
    <row r="61" spans="2:12" ht="16.5" customHeight="1" x14ac:dyDescent="0.25">
      <c r="C61" s="219" t="s">
        <v>557</v>
      </c>
      <c r="D61" s="498"/>
      <c r="E61" s="499"/>
      <c r="F61" s="500"/>
      <c r="G61" s="101"/>
      <c r="K61" s="173"/>
      <c r="L61" s="170"/>
    </row>
    <row r="62" spans="2:12" ht="27.75" customHeight="1" x14ac:dyDescent="0.25">
      <c r="C62" s="220" t="s">
        <v>558</v>
      </c>
      <c r="D62" s="511"/>
      <c r="E62" s="512"/>
      <c r="F62" s="513"/>
      <c r="G62" s="101"/>
      <c r="K62" s="173"/>
      <c r="L62" s="170"/>
    </row>
    <row r="63" spans="2:12" ht="27.6" x14ac:dyDescent="0.25">
      <c r="C63" s="221" t="s">
        <v>559</v>
      </c>
      <c r="D63" s="511"/>
      <c r="E63" s="512"/>
      <c r="F63" s="513"/>
      <c r="G63" s="101"/>
      <c r="K63" s="173"/>
      <c r="L63" s="170"/>
    </row>
    <row r="64" spans="2:12" x14ac:dyDescent="0.25">
      <c r="C64" s="221" t="s">
        <v>560</v>
      </c>
      <c r="D64" s="511"/>
      <c r="E64" s="512"/>
      <c r="F64" s="513"/>
      <c r="G64" s="101"/>
      <c r="K64" s="173"/>
      <c r="L64" s="170"/>
    </row>
    <row r="65" spans="2:12" ht="38.25" customHeight="1" x14ac:dyDescent="0.25">
      <c r="C65" s="220" t="s">
        <v>561</v>
      </c>
      <c r="D65" s="514"/>
      <c r="E65" s="514"/>
      <c r="F65" s="514"/>
      <c r="G65" s="515"/>
      <c r="K65" s="173"/>
      <c r="L65" s="170"/>
    </row>
    <row r="66" spans="2:12" ht="38.25" customHeight="1" thickBot="1" x14ac:dyDescent="0.3">
      <c r="C66" s="222" t="s">
        <v>562</v>
      </c>
      <c r="D66" s="509"/>
      <c r="E66" s="509"/>
      <c r="F66" s="509"/>
      <c r="G66" s="510"/>
      <c r="K66" s="173"/>
      <c r="L66" s="170"/>
    </row>
    <row r="67" spans="2:12" ht="6" customHeight="1" thickBot="1" x14ac:dyDescent="0.3">
      <c r="K67" s="173"/>
      <c r="L67" s="170"/>
    </row>
    <row r="68" spans="2:12" ht="16.5" customHeight="1" x14ac:dyDescent="0.25">
      <c r="B68" s="124" t="s">
        <v>565</v>
      </c>
      <c r="C68" s="127" t="s">
        <v>556</v>
      </c>
      <c r="D68" s="506"/>
      <c r="E68" s="507"/>
      <c r="F68" s="508"/>
      <c r="G68" s="100"/>
      <c r="K68" s="173">
        <f>IF(ISTEXT(D68),X!$C$28,0)</f>
        <v>0</v>
      </c>
      <c r="L68" s="172">
        <f>KOOSTE!D$60</f>
        <v>1</v>
      </c>
    </row>
    <row r="69" spans="2:12" ht="16.5" customHeight="1" x14ac:dyDescent="0.25">
      <c r="C69" s="219" t="s">
        <v>557</v>
      </c>
      <c r="D69" s="498"/>
      <c r="E69" s="499"/>
      <c r="F69" s="500"/>
      <c r="G69" s="101"/>
      <c r="K69" s="173"/>
      <c r="L69" s="170"/>
    </row>
    <row r="70" spans="2:12" ht="27.75" customHeight="1" x14ac:dyDescent="0.25">
      <c r="C70" s="220" t="s">
        <v>558</v>
      </c>
      <c r="D70" s="511"/>
      <c r="E70" s="512"/>
      <c r="F70" s="513"/>
      <c r="G70" s="101"/>
      <c r="K70" s="173"/>
      <c r="L70" s="170"/>
    </row>
    <row r="71" spans="2:12" ht="27.6" x14ac:dyDescent="0.25">
      <c r="C71" s="221" t="s">
        <v>559</v>
      </c>
      <c r="D71" s="511"/>
      <c r="E71" s="512"/>
      <c r="F71" s="513"/>
      <c r="G71" s="101"/>
      <c r="K71" s="173"/>
      <c r="L71" s="170"/>
    </row>
    <row r="72" spans="2:12" x14ac:dyDescent="0.25">
      <c r="C72" s="221" t="s">
        <v>560</v>
      </c>
      <c r="D72" s="511"/>
      <c r="E72" s="512"/>
      <c r="F72" s="513"/>
      <c r="G72" s="101"/>
      <c r="K72" s="173"/>
      <c r="L72" s="170"/>
    </row>
    <row r="73" spans="2:12" ht="38.25" customHeight="1" x14ac:dyDescent="0.25">
      <c r="C73" s="220" t="s">
        <v>561</v>
      </c>
      <c r="D73" s="514"/>
      <c r="E73" s="514"/>
      <c r="F73" s="514"/>
      <c r="G73" s="515"/>
      <c r="K73" s="173"/>
      <c r="L73" s="170"/>
    </row>
    <row r="74" spans="2:12" ht="38.25" customHeight="1" thickBot="1" x14ac:dyDescent="0.3">
      <c r="C74" s="222" t="s">
        <v>562</v>
      </c>
      <c r="D74" s="509"/>
      <c r="E74" s="509"/>
      <c r="F74" s="509"/>
      <c r="G74" s="510"/>
      <c r="K74" s="173"/>
      <c r="L74" s="170"/>
    </row>
    <row r="75" spans="2:12" ht="6" customHeight="1" thickBot="1" x14ac:dyDescent="0.3">
      <c r="K75" s="173"/>
      <c r="L75" s="170"/>
    </row>
    <row r="76" spans="2:12" ht="16.5" customHeight="1" x14ac:dyDescent="0.25">
      <c r="B76" s="124" t="s">
        <v>566</v>
      </c>
      <c r="C76" s="127" t="s">
        <v>556</v>
      </c>
      <c r="D76" s="506"/>
      <c r="E76" s="507"/>
      <c r="F76" s="508"/>
      <c r="G76" s="100"/>
      <c r="K76" s="173">
        <f>IF(ISTEXT(D76),X!$C$28,0)</f>
        <v>0</v>
      </c>
      <c r="L76" s="172">
        <f>KOOSTE!D$60</f>
        <v>1</v>
      </c>
    </row>
    <row r="77" spans="2:12" ht="16.5" customHeight="1" x14ac:dyDescent="0.25">
      <c r="C77" s="219" t="s">
        <v>557</v>
      </c>
      <c r="D77" s="498"/>
      <c r="E77" s="499"/>
      <c r="F77" s="500"/>
      <c r="G77" s="101"/>
      <c r="K77" s="173"/>
      <c r="L77" s="170"/>
    </row>
    <row r="78" spans="2:12" ht="31.5" customHeight="1" x14ac:dyDescent="0.25">
      <c r="C78" s="220" t="s">
        <v>558</v>
      </c>
      <c r="D78" s="511"/>
      <c r="E78" s="512"/>
      <c r="F78" s="513"/>
      <c r="G78" s="101"/>
      <c r="K78" s="173"/>
      <c r="L78" s="170"/>
    </row>
    <row r="79" spans="2:12" ht="27.6" x14ac:dyDescent="0.25">
      <c r="C79" s="221" t="s">
        <v>559</v>
      </c>
      <c r="D79" s="511"/>
      <c r="E79" s="512"/>
      <c r="F79" s="513"/>
      <c r="G79" s="101"/>
      <c r="K79" s="173"/>
      <c r="L79" s="170"/>
    </row>
    <row r="80" spans="2:12" x14ac:dyDescent="0.25">
      <c r="C80" s="221" t="s">
        <v>560</v>
      </c>
      <c r="D80" s="511"/>
      <c r="E80" s="512"/>
      <c r="F80" s="513"/>
      <c r="G80" s="101"/>
      <c r="K80" s="173"/>
      <c r="L80" s="170"/>
    </row>
    <row r="81" spans="2:12" ht="38.25" customHeight="1" x14ac:dyDescent="0.25">
      <c r="C81" s="220" t="s">
        <v>561</v>
      </c>
      <c r="D81" s="514"/>
      <c r="E81" s="514"/>
      <c r="F81" s="514"/>
      <c r="G81" s="515"/>
      <c r="K81" s="173"/>
      <c r="L81" s="170"/>
    </row>
    <row r="82" spans="2:12" ht="38.25" customHeight="1" thickBot="1" x14ac:dyDescent="0.3">
      <c r="C82" s="222" t="s">
        <v>562</v>
      </c>
      <c r="D82" s="509"/>
      <c r="E82" s="509"/>
      <c r="F82" s="509"/>
      <c r="G82" s="510"/>
      <c r="K82" s="173"/>
      <c r="L82" s="170"/>
    </row>
    <row r="83" spans="2:12" ht="6" customHeight="1" thickBot="1" x14ac:dyDescent="0.3">
      <c r="K83" s="173"/>
      <c r="L83" s="170"/>
    </row>
    <row r="84" spans="2:12" ht="16.5" customHeight="1" x14ac:dyDescent="0.25">
      <c r="B84" s="124" t="s">
        <v>567</v>
      </c>
      <c r="C84" s="127" t="s">
        <v>556</v>
      </c>
      <c r="D84" s="506"/>
      <c r="E84" s="507"/>
      <c r="F84" s="508"/>
      <c r="G84" s="100"/>
      <c r="K84" s="173">
        <f>IF(ISTEXT(D84),X!$C$28,0)</f>
        <v>0</v>
      </c>
      <c r="L84" s="172">
        <f>KOOSTE!D$60</f>
        <v>1</v>
      </c>
    </row>
    <row r="85" spans="2:12" ht="16.5" customHeight="1" x14ac:dyDescent="0.25">
      <c r="C85" s="219" t="s">
        <v>557</v>
      </c>
      <c r="D85" s="498"/>
      <c r="E85" s="499"/>
      <c r="F85" s="500"/>
      <c r="G85" s="101"/>
      <c r="K85" s="173"/>
      <c r="L85" s="170"/>
    </row>
    <row r="86" spans="2:12" ht="30" customHeight="1" x14ac:dyDescent="0.25">
      <c r="C86" s="220" t="s">
        <v>558</v>
      </c>
      <c r="D86" s="511"/>
      <c r="E86" s="512"/>
      <c r="F86" s="513"/>
      <c r="G86" s="101"/>
      <c r="K86" s="173"/>
      <c r="L86" s="170"/>
    </row>
    <row r="87" spans="2:12" ht="27.6" x14ac:dyDescent="0.25">
      <c r="C87" s="221" t="s">
        <v>559</v>
      </c>
      <c r="D87" s="511"/>
      <c r="E87" s="512"/>
      <c r="F87" s="513"/>
      <c r="G87" s="101"/>
      <c r="K87" s="173"/>
      <c r="L87" s="170"/>
    </row>
    <row r="88" spans="2:12" x14ac:dyDescent="0.25">
      <c r="C88" s="221" t="s">
        <v>560</v>
      </c>
      <c r="D88" s="511"/>
      <c r="E88" s="512"/>
      <c r="F88" s="513"/>
      <c r="G88" s="101"/>
      <c r="K88" s="173"/>
      <c r="L88" s="170"/>
    </row>
    <row r="89" spans="2:12" ht="38.25" customHeight="1" x14ac:dyDescent="0.25">
      <c r="C89" s="220" t="s">
        <v>561</v>
      </c>
      <c r="D89" s="514"/>
      <c r="E89" s="514"/>
      <c r="F89" s="514"/>
      <c r="G89" s="515"/>
      <c r="K89" s="173"/>
      <c r="L89" s="170"/>
    </row>
    <row r="90" spans="2:12" ht="38.25" customHeight="1" thickBot="1" x14ac:dyDescent="0.3">
      <c r="C90" s="222" t="s">
        <v>562</v>
      </c>
      <c r="D90" s="509"/>
      <c r="E90" s="509"/>
      <c r="F90" s="509"/>
      <c r="G90" s="510"/>
      <c r="K90" s="173"/>
      <c r="L90" s="170"/>
    </row>
    <row r="91" spans="2:12" ht="6" customHeight="1" thickBot="1" x14ac:dyDescent="0.3">
      <c r="K91" s="173"/>
      <c r="L91" s="170"/>
    </row>
    <row r="92" spans="2:12" ht="16.5" customHeight="1" x14ac:dyDescent="0.25">
      <c r="B92" s="124" t="s">
        <v>568</v>
      </c>
      <c r="C92" s="127" t="s">
        <v>556</v>
      </c>
      <c r="D92" s="506"/>
      <c r="E92" s="507"/>
      <c r="F92" s="508"/>
      <c r="G92" s="100"/>
      <c r="K92" s="173">
        <f>IF(ISTEXT(D92),X!$C$28,0)</f>
        <v>0</v>
      </c>
      <c r="L92" s="172">
        <f>KOOSTE!D$60</f>
        <v>1</v>
      </c>
    </row>
    <row r="93" spans="2:12" ht="16.5" customHeight="1" x14ac:dyDescent="0.25">
      <c r="C93" s="219" t="s">
        <v>557</v>
      </c>
      <c r="D93" s="498"/>
      <c r="E93" s="499"/>
      <c r="F93" s="500"/>
      <c r="G93" s="101"/>
      <c r="K93" s="173"/>
      <c r="L93" s="170"/>
    </row>
    <row r="94" spans="2:12" ht="29.25" customHeight="1" x14ac:dyDescent="0.25">
      <c r="C94" s="220" t="s">
        <v>558</v>
      </c>
      <c r="D94" s="511"/>
      <c r="E94" s="512"/>
      <c r="F94" s="513"/>
      <c r="G94" s="101"/>
      <c r="K94" s="173"/>
      <c r="L94" s="170"/>
    </row>
    <row r="95" spans="2:12" ht="27.6" x14ac:dyDescent="0.25">
      <c r="C95" s="221" t="s">
        <v>559</v>
      </c>
      <c r="D95" s="511"/>
      <c r="E95" s="512"/>
      <c r="F95" s="513"/>
      <c r="G95" s="101"/>
      <c r="K95" s="173"/>
      <c r="L95" s="170"/>
    </row>
    <row r="96" spans="2:12" x14ac:dyDescent="0.25">
      <c r="C96" s="221" t="s">
        <v>560</v>
      </c>
      <c r="D96" s="511"/>
      <c r="E96" s="512"/>
      <c r="F96" s="513"/>
      <c r="G96" s="101"/>
      <c r="K96" s="173"/>
      <c r="L96" s="170"/>
    </row>
    <row r="97" spans="2:12" ht="38.25" customHeight="1" x14ac:dyDescent="0.25">
      <c r="C97" s="220" t="s">
        <v>561</v>
      </c>
      <c r="D97" s="514"/>
      <c r="E97" s="514"/>
      <c r="F97" s="514"/>
      <c r="G97" s="515"/>
      <c r="K97" s="173"/>
      <c r="L97" s="170"/>
    </row>
    <row r="98" spans="2:12" ht="38.25" customHeight="1" thickBot="1" x14ac:dyDescent="0.3">
      <c r="C98" s="222" t="s">
        <v>562</v>
      </c>
      <c r="D98" s="509"/>
      <c r="E98" s="509"/>
      <c r="F98" s="509"/>
      <c r="G98" s="510"/>
      <c r="K98" s="173"/>
      <c r="L98" s="170"/>
    </row>
    <row r="99" spans="2:12" ht="6" customHeight="1" thickBot="1" x14ac:dyDescent="0.3">
      <c r="K99" s="173"/>
      <c r="L99" s="170"/>
    </row>
    <row r="100" spans="2:12" ht="16.5" customHeight="1" x14ac:dyDescent="0.25">
      <c r="B100" s="124" t="s">
        <v>569</v>
      </c>
      <c r="C100" s="127" t="s">
        <v>556</v>
      </c>
      <c r="D100" s="506"/>
      <c r="E100" s="507"/>
      <c r="F100" s="508"/>
      <c r="G100" s="100"/>
      <c r="K100" s="173">
        <f>IF(ISTEXT(D100),X!$C$28,0)</f>
        <v>0</v>
      </c>
      <c r="L100" s="172">
        <f>KOOSTE!D$60</f>
        <v>1</v>
      </c>
    </row>
    <row r="101" spans="2:12" ht="16.5" customHeight="1" x14ac:dyDescent="0.25">
      <c r="C101" s="219" t="s">
        <v>557</v>
      </c>
      <c r="D101" s="498"/>
      <c r="E101" s="499"/>
      <c r="F101" s="500"/>
      <c r="G101" s="101"/>
      <c r="K101" s="173"/>
      <c r="L101" s="170"/>
    </row>
    <row r="102" spans="2:12" ht="34.5" customHeight="1" x14ac:dyDescent="0.25">
      <c r="C102" s="220" t="s">
        <v>558</v>
      </c>
      <c r="D102" s="511"/>
      <c r="E102" s="512"/>
      <c r="F102" s="513"/>
      <c r="G102" s="101"/>
      <c r="K102" s="173"/>
      <c r="L102" s="170"/>
    </row>
    <row r="103" spans="2:12" ht="27.6" x14ac:dyDescent="0.25">
      <c r="C103" s="221" t="s">
        <v>559</v>
      </c>
      <c r="D103" s="511"/>
      <c r="E103" s="512"/>
      <c r="F103" s="513"/>
      <c r="G103" s="101"/>
      <c r="K103" s="173"/>
      <c r="L103" s="170"/>
    </row>
    <row r="104" spans="2:12" x14ac:dyDescent="0.25">
      <c r="C104" s="221" t="s">
        <v>560</v>
      </c>
      <c r="D104" s="511"/>
      <c r="E104" s="512"/>
      <c r="F104" s="513"/>
      <c r="G104" s="101"/>
      <c r="K104" s="173"/>
      <c r="L104" s="170"/>
    </row>
    <row r="105" spans="2:12" ht="38.25" customHeight="1" x14ac:dyDescent="0.25">
      <c r="C105" s="220" t="s">
        <v>561</v>
      </c>
      <c r="D105" s="514"/>
      <c r="E105" s="514"/>
      <c r="F105" s="514"/>
      <c r="G105" s="515"/>
      <c r="K105" s="173"/>
      <c r="L105" s="170"/>
    </row>
    <row r="106" spans="2:12" ht="38.25" customHeight="1" thickBot="1" x14ac:dyDescent="0.3">
      <c r="C106" s="222" t="s">
        <v>562</v>
      </c>
      <c r="D106" s="509"/>
      <c r="E106" s="509"/>
      <c r="F106" s="509"/>
      <c r="G106" s="510"/>
      <c r="K106" s="173"/>
      <c r="L106" s="170"/>
    </row>
    <row r="107" spans="2:12" ht="6" customHeight="1" thickBot="1" x14ac:dyDescent="0.3">
      <c r="K107" s="173"/>
      <c r="L107" s="170"/>
    </row>
    <row r="108" spans="2:12" ht="16.5" customHeight="1" x14ac:dyDescent="0.25">
      <c r="B108" s="124" t="s">
        <v>570</v>
      </c>
      <c r="C108" s="127" t="s">
        <v>556</v>
      </c>
      <c r="D108" s="506"/>
      <c r="E108" s="507"/>
      <c r="F108" s="508"/>
      <c r="G108" s="100"/>
      <c r="K108" s="173">
        <f>IF(ISTEXT(D108),X!$C$28,0)</f>
        <v>0</v>
      </c>
      <c r="L108" s="172">
        <f>KOOSTE!D$60</f>
        <v>1</v>
      </c>
    </row>
    <row r="109" spans="2:12" ht="16.5" customHeight="1" x14ac:dyDescent="0.25">
      <c r="C109" s="219" t="s">
        <v>557</v>
      </c>
      <c r="D109" s="498"/>
      <c r="E109" s="499"/>
      <c r="F109" s="500"/>
      <c r="G109" s="101"/>
      <c r="K109" s="173"/>
      <c r="L109" s="170"/>
    </row>
    <row r="110" spans="2:12" ht="27.75" customHeight="1" x14ac:dyDescent="0.25">
      <c r="C110" s="220" t="s">
        <v>558</v>
      </c>
      <c r="D110" s="511"/>
      <c r="E110" s="512"/>
      <c r="F110" s="513"/>
      <c r="G110" s="101"/>
      <c r="K110" s="173"/>
      <c r="L110" s="170"/>
    </row>
    <row r="111" spans="2:12" ht="27.6" x14ac:dyDescent="0.25">
      <c r="C111" s="221" t="s">
        <v>559</v>
      </c>
      <c r="D111" s="511"/>
      <c r="E111" s="512"/>
      <c r="F111" s="513"/>
      <c r="G111" s="101"/>
      <c r="K111" s="173"/>
      <c r="L111" s="170"/>
    </row>
    <row r="112" spans="2:12" x14ac:dyDescent="0.25">
      <c r="C112" s="221" t="s">
        <v>560</v>
      </c>
      <c r="D112" s="511"/>
      <c r="E112" s="512"/>
      <c r="F112" s="513"/>
      <c r="G112" s="101"/>
      <c r="K112" s="173"/>
      <c r="L112" s="170"/>
    </row>
    <row r="113" spans="2:12" ht="38.25" customHeight="1" x14ac:dyDescent="0.25">
      <c r="C113" s="220" t="s">
        <v>561</v>
      </c>
      <c r="D113" s="514"/>
      <c r="E113" s="514"/>
      <c r="F113" s="514"/>
      <c r="G113" s="515"/>
      <c r="K113" s="173"/>
      <c r="L113" s="170"/>
    </row>
    <row r="114" spans="2:12" ht="38.25" customHeight="1" thickBot="1" x14ac:dyDescent="0.3">
      <c r="C114" s="222" t="s">
        <v>562</v>
      </c>
      <c r="D114" s="509"/>
      <c r="E114" s="509"/>
      <c r="F114" s="509"/>
      <c r="G114" s="510"/>
      <c r="K114" s="173"/>
      <c r="L114" s="170"/>
    </row>
    <row r="115" spans="2:12" ht="6" customHeight="1" thickBot="1" x14ac:dyDescent="0.3">
      <c r="K115" s="173"/>
      <c r="L115" s="170"/>
    </row>
    <row r="116" spans="2:12" ht="16.5" customHeight="1" x14ac:dyDescent="0.25">
      <c r="B116" s="124" t="s">
        <v>571</v>
      </c>
      <c r="C116" s="127" t="s">
        <v>556</v>
      </c>
      <c r="D116" s="506"/>
      <c r="E116" s="507"/>
      <c r="F116" s="508"/>
      <c r="G116" s="100"/>
      <c r="K116" s="173">
        <f>IF(ISTEXT(D116),X!$C$28,0)</f>
        <v>0</v>
      </c>
      <c r="L116" s="172">
        <f>KOOSTE!D$60</f>
        <v>1</v>
      </c>
    </row>
    <row r="117" spans="2:12" ht="16.5" customHeight="1" x14ac:dyDescent="0.25">
      <c r="C117" s="219" t="s">
        <v>557</v>
      </c>
      <c r="D117" s="498"/>
      <c r="E117" s="499"/>
      <c r="F117" s="500"/>
      <c r="G117" s="101"/>
      <c r="K117" s="173"/>
      <c r="L117" s="170"/>
    </row>
    <row r="118" spans="2:12" ht="16.5" customHeight="1" x14ac:dyDescent="0.25">
      <c r="C118" s="219" t="s">
        <v>558</v>
      </c>
      <c r="D118" s="511"/>
      <c r="E118" s="512"/>
      <c r="F118" s="513"/>
      <c r="G118" s="101"/>
      <c r="K118" s="173"/>
      <c r="L118" s="170"/>
    </row>
    <row r="119" spans="2:12" ht="27.6" x14ac:dyDescent="0.25">
      <c r="C119" s="221" t="s">
        <v>559</v>
      </c>
      <c r="D119" s="511"/>
      <c r="E119" s="512"/>
      <c r="F119" s="513"/>
      <c r="G119" s="101"/>
      <c r="K119" s="173"/>
      <c r="L119" s="170"/>
    </row>
    <row r="120" spans="2:12" x14ac:dyDescent="0.25">
      <c r="C120" s="221" t="s">
        <v>560</v>
      </c>
      <c r="D120" s="511"/>
      <c r="E120" s="512"/>
      <c r="F120" s="513"/>
      <c r="G120" s="101"/>
      <c r="K120" s="173"/>
      <c r="L120" s="170"/>
    </row>
    <row r="121" spans="2:12" ht="38.25" customHeight="1" x14ac:dyDescent="0.25">
      <c r="C121" s="220" t="s">
        <v>561</v>
      </c>
      <c r="D121" s="514"/>
      <c r="E121" s="514"/>
      <c r="F121" s="514"/>
      <c r="G121" s="515"/>
      <c r="K121" s="173"/>
      <c r="L121" s="170"/>
    </row>
    <row r="122" spans="2:12" ht="38.25" customHeight="1" thickBot="1" x14ac:dyDescent="0.3">
      <c r="C122" s="222" t="s">
        <v>562</v>
      </c>
      <c r="D122" s="509"/>
      <c r="E122" s="509"/>
      <c r="F122" s="509"/>
      <c r="G122" s="510"/>
      <c r="K122" s="173"/>
      <c r="L122" s="170"/>
    </row>
    <row r="123" spans="2:12" x14ac:dyDescent="0.25">
      <c r="K123" s="173"/>
      <c r="L123" s="170"/>
    </row>
    <row r="124" spans="2:12" x14ac:dyDescent="0.25">
      <c r="B124" s="124"/>
      <c r="K124" s="173"/>
      <c r="L124" s="170"/>
    </row>
    <row r="125" spans="2:12" x14ac:dyDescent="0.25">
      <c r="K125" s="173"/>
      <c r="L125" s="170"/>
    </row>
    <row r="126" spans="2:12" x14ac:dyDescent="0.25">
      <c r="K126" s="173"/>
      <c r="L126" s="170"/>
    </row>
    <row r="127" spans="2:12" x14ac:dyDescent="0.25">
      <c r="K127" s="173"/>
      <c r="L127" s="170"/>
    </row>
    <row r="128" spans="2:12" x14ac:dyDescent="0.25">
      <c r="K128" s="173"/>
      <c r="L128" s="170"/>
    </row>
    <row r="129" spans="2:12" x14ac:dyDescent="0.25">
      <c r="K129" s="173"/>
    </row>
    <row r="130" spans="2:12" x14ac:dyDescent="0.25">
      <c r="K130" s="173"/>
      <c r="L130" s="118"/>
    </row>
    <row r="131" spans="2:12" x14ac:dyDescent="0.25">
      <c r="K131" s="173"/>
    </row>
    <row r="132" spans="2:12" x14ac:dyDescent="0.25">
      <c r="B132" s="124"/>
      <c r="K132" s="173"/>
    </row>
    <row r="133" spans="2:12" x14ac:dyDescent="0.25">
      <c r="K133" s="173"/>
    </row>
  </sheetData>
  <mergeCells count="91">
    <mergeCell ref="D113:G113"/>
    <mergeCell ref="D121:G121"/>
    <mergeCell ref="D122:G122"/>
    <mergeCell ref="D114:G114"/>
    <mergeCell ref="D116:F116"/>
    <mergeCell ref="D117:F117"/>
    <mergeCell ref="D118:F118"/>
    <mergeCell ref="D119:F119"/>
    <mergeCell ref="D120:F120"/>
    <mergeCell ref="D108:F108"/>
    <mergeCell ref="D109:F109"/>
    <mergeCell ref="D110:F110"/>
    <mergeCell ref="D98:G98"/>
    <mergeCell ref="D105:G105"/>
    <mergeCell ref="D106:G106"/>
    <mergeCell ref="D102:F102"/>
    <mergeCell ref="D103:F103"/>
    <mergeCell ref="D104:F104"/>
    <mergeCell ref="B3:G3"/>
    <mergeCell ref="B42:G42"/>
    <mergeCell ref="D111:F111"/>
    <mergeCell ref="D112:F112"/>
    <mergeCell ref="D100:F100"/>
    <mergeCell ref="D87:F87"/>
    <mergeCell ref="D88:F88"/>
    <mergeCell ref="D89:G89"/>
    <mergeCell ref="D90:G90"/>
    <mergeCell ref="D92:F92"/>
    <mergeCell ref="D93:F93"/>
    <mergeCell ref="D94:F94"/>
    <mergeCell ref="D95:F95"/>
    <mergeCell ref="D96:F96"/>
    <mergeCell ref="D97:G97"/>
    <mergeCell ref="D101:F101"/>
    <mergeCell ref="D86:F86"/>
    <mergeCell ref="D73:G73"/>
    <mergeCell ref="D74:G74"/>
    <mergeCell ref="D76:F76"/>
    <mergeCell ref="D77:F77"/>
    <mergeCell ref="D78:F78"/>
    <mergeCell ref="D79:F79"/>
    <mergeCell ref="D80:F80"/>
    <mergeCell ref="D81:G81"/>
    <mergeCell ref="D82:G82"/>
    <mergeCell ref="D84:F84"/>
    <mergeCell ref="D85:F85"/>
    <mergeCell ref="D72:F72"/>
    <mergeCell ref="D60:F60"/>
    <mergeCell ref="D61:F61"/>
    <mergeCell ref="D62:F62"/>
    <mergeCell ref="D63:F63"/>
    <mergeCell ref="D64:F64"/>
    <mergeCell ref="D65:G65"/>
    <mergeCell ref="D66:G66"/>
    <mergeCell ref="D68:F68"/>
    <mergeCell ref="D69:F69"/>
    <mergeCell ref="D70:F70"/>
    <mergeCell ref="D71:F71"/>
    <mergeCell ref="D58:G58"/>
    <mergeCell ref="D46:F46"/>
    <mergeCell ref="D47:F47"/>
    <mergeCell ref="D48:F48"/>
    <mergeCell ref="D49:G49"/>
    <mergeCell ref="D50:G50"/>
    <mergeCell ref="D52:F52"/>
    <mergeCell ref="D53:F53"/>
    <mergeCell ref="D54:F54"/>
    <mergeCell ref="D55:F55"/>
    <mergeCell ref="D56:F56"/>
    <mergeCell ref="D57:G57"/>
    <mergeCell ref="D45:F45"/>
    <mergeCell ref="C37:D37"/>
    <mergeCell ref="F37:G37"/>
    <mergeCell ref="D44:F44"/>
    <mergeCell ref="F28:G28"/>
    <mergeCell ref="F35:G35"/>
    <mergeCell ref="F38:G38"/>
    <mergeCell ref="C31:D31"/>
    <mergeCell ref="F31:G31"/>
    <mergeCell ref="C34:D34"/>
    <mergeCell ref="F21:G21"/>
    <mergeCell ref="F32:G32"/>
    <mergeCell ref="F34:G34"/>
    <mergeCell ref="F27:G27"/>
    <mergeCell ref="D8:F8"/>
    <mergeCell ref="D10:G10"/>
    <mergeCell ref="F15:G15"/>
    <mergeCell ref="F16:G16"/>
    <mergeCell ref="F20:G20"/>
    <mergeCell ref="C16:E16"/>
    <mergeCell ref="C28:E28"/>
  </mergeCells>
  <conditionalFormatting sqref="J3">
    <cfRule type="cellIs" dxfId="101" priority="59" operator="equal">
      <formula>"Määritä arvo"</formula>
    </cfRule>
  </conditionalFormatting>
  <conditionalFormatting sqref="J42">
    <cfRule type="cellIs" dxfId="100" priority="60" operator="equal">
      <formula>"Määritä arvo"</formula>
    </cfRule>
  </conditionalFormatting>
  <dataValidations count="1">
    <dataValidation type="list" allowBlank="1" showInputMessage="1" showErrorMessage="1" sqref="F27:G27" xr:uid="{EC52A228-FDC3-491D-8686-78336ECA37DF}">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4A3868B-F56E-4EA2-A5E4-E187022A940A}">
          <x14:formula1>
            <xm:f>X!$B$4:$B$7</xm:f>
          </x14:formula1>
          <xm:sqref>F15:G15</xm:sqref>
        </x14:dataValidation>
        <x14:dataValidation type="list" allowBlank="1" showInputMessage="1" showErrorMessage="1" xr:uid="{09B74C64-4D08-4546-8354-1B44F435D872}">
          <x14:formula1>
            <xm:f>X!$B$22:$B$26</xm:f>
          </x14:formula1>
          <xm:sqref>F34:G34 F37:G37 F31:G31</xm:sqref>
        </x14:dataValidation>
        <x14:dataValidation type="list" allowBlank="1" showInputMessage="1" showErrorMessage="1" xr:uid="{3E9103DF-77C1-4787-8737-5123FB03DFE5}">
          <x14:formula1>
            <xm:f>X!$B$9:$B$13</xm:f>
          </x14:formula1>
          <xm:sqref>F20:G20</xm:sqref>
        </x14:dataValidation>
        <x14:dataValidation type="list" allowBlank="1" showInputMessage="1" showErrorMessage="1" xr:uid="{05D6286F-3133-446F-BED3-D33D32FCA500}">
          <x14:formula1>
            <xm:f>X!$B$15:$B$20</xm:f>
          </x14:formula1>
          <xm:sqref>F23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F1B34DEE-1B01-45A6-B1E2-0DBEC5D06E3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19</vt:i4>
      </vt:variant>
      <vt:variant>
        <vt:lpstr>Nimetyt alueet</vt:lpstr>
      </vt:variant>
      <vt:variant>
        <vt:i4>15</vt:i4>
      </vt:variant>
    </vt:vector>
  </HeadingPairs>
  <TitlesOfParts>
    <vt:vector size="34" baseType="lpstr">
      <vt:lpstr>Taul1</vt:lpstr>
      <vt:lpstr>Ohje</vt:lpstr>
      <vt:lpstr>1-Palveluyhteistyö, tietoturva </vt:lpstr>
      <vt:lpstr>2-Toiminnalliset vaatimukset</vt:lpstr>
      <vt:lpstr>3-Tekniset  vaatimukset</vt:lpstr>
      <vt:lpstr>4-Tuki ja ylläpito</vt:lpstr>
      <vt:lpstr>5-Käyttöönotto</vt:lpstr>
      <vt:lpstr>6-Asiantuntijapalvelut</vt:lpstr>
      <vt:lpstr>6A-Osaaminen, Palvelupäällikkö</vt:lpstr>
      <vt:lpstr>6B-Osaaminen, Projektipäällikkö</vt:lpstr>
      <vt:lpstr>6C-Osaaminen, Vastuukonsultti</vt:lpstr>
      <vt:lpstr>6D-Osaaminen, Järjestarkkitehti</vt:lpstr>
      <vt:lpstr>7-Tietoturvatasovaatimukset per</vt:lpstr>
      <vt:lpstr>X</vt:lpstr>
      <vt:lpstr>7-Saavutettavuus ja käyttökokem</vt:lpstr>
      <vt:lpstr>8-Tietoturvatasovaatimukset</vt:lpstr>
      <vt:lpstr>SelvityXXkset</vt:lpstr>
      <vt:lpstr>Selvitykset</vt:lpstr>
      <vt:lpstr>KOOSTE</vt:lpstr>
      <vt:lpstr>'1-Palveluyhteistyö, tietoturva '!Tulostusalue</vt:lpstr>
      <vt:lpstr>'2-Toiminnalliset vaatimukset'!Tulostusalue</vt:lpstr>
      <vt:lpstr>'3-Tekniset  vaatimukset'!Tulostusalue</vt:lpstr>
      <vt:lpstr>'4-Tuki ja ylläpito'!Tulostusalue</vt:lpstr>
      <vt:lpstr>'5-Käyttöönotto'!Tulostusalue</vt:lpstr>
      <vt:lpstr>'6A-Osaaminen, Palvelupäällikkö'!Tulostusalue</vt:lpstr>
      <vt:lpstr>'6-Asiantuntijapalvelut'!Tulostusalue</vt:lpstr>
      <vt:lpstr>'6B-Osaaminen, Projektipäällikkö'!Tulostusalue</vt:lpstr>
      <vt:lpstr>'6C-Osaaminen, Vastuukonsultti'!Tulostusalue</vt:lpstr>
      <vt:lpstr>'6D-Osaaminen, Järjestarkkitehti'!Tulostusalue</vt:lpstr>
      <vt:lpstr>'7-Saavutettavuus ja käyttökokem'!Tulostusalue</vt:lpstr>
      <vt:lpstr>KOOSTE!Tulostusalue</vt:lpstr>
      <vt:lpstr>Ohje!Tulostusalue</vt:lpstr>
      <vt:lpstr>Selvitykset!Tulostusalue</vt:lpstr>
      <vt:lpstr>SelvityXXkset!Tulostusalue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2023-07-12T08:53:17Z</dcterms:created>
  <dcterms:modified xsi:type="dcterms:W3CDTF">2023-07-12T08:56:19Z</dcterms:modified>
  <cp:category/>
  <cp:contentStatus/>
</cp:coreProperties>
</file>